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455" windowHeight="816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<sst xmlns="http://schemas.openxmlformats.org/spreadsheetml/2006/main" count="329" uniqueCount="319">
  <si>
    <t>Cover of Cylinder Head</t>
  </si>
  <si>
    <t>气缸头盖</t>
  </si>
  <si>
    <t>Picture</t>
  </si>
  <si>
    <t>Amount</t>
  </si>
  <si>
    <t>Crankcase RH</t>
  </si>
  <si>
    <t>左曲轴箱体</t>
  </si>
  <si>
    <t>右曲轴箱体</t>
  </si>
  <si>
    <t>Cover, Gear Case</t>
  </si>
  <si>
    <t>齿轮室盖</t>
  </si>
  <si>
    <t>左边盖</t>
  </si>
  <si>
    <t>起动电机组</t>
  </si>
  <si>
    <t>超越离合器</t>
  </si>
  <si>
    <t>滑动滚子</t>
  </si>
  <si>
    <t>火花塞</t>
  </si>
  <si>
    <t>Plate Assy of Drive</t>
  </si>
  <si>
    <t>驱动盘总成</t>
  </si>
  <si>
    <t>Clutch Pulley Assy</t>
  </si>
  <si>
    <t>从动轮总成</t>
  </si>
  <si>
    <t>驱动皮带</t>
  </si>
  <si>
    <t>Shaft of Clutch</t>
  </si>
  <si>
    <t>驱动轴</t>
  </si>
  <si>
    <t>Central Gear</t>
  </si>
  <si>
    <t>副轴齿</t>
  </si>
  <si>
    <t>Shaft of Transmission</t>
  </si>
  <si>
    <t>输出轴</t>
  </si>
  <si>
    <t>Inlet Pipe</t>
  </si>
  <si>
    <t>进气管</t>
  </si>
  <si>
    <t>起动杆</t>
  </si>
  <si>
    <t>C.D.I</t>
  </si>
  <si>
    <t>Air Filter Assy</t>
  </si>
  <si>
    <t>化油器</t>
  </si>
  <si>
    <t>Order Qty</t>
  </si>
  <si>
    <t>Roller</t>
  </si>
  <si>
    <t>6 Pole Rotor</t>
  </si>
  <si>
    <t>六极转子</t>
  </si>
  <si>
    <t>6 Pole Stator</t>
  </si>
  <si>
    <t>六极定子</t>
  </si>
  <si>
    <t>电子点火器</t>
  </si>
  <si>
    <t>CBM</t>
  </si>
  <si>
    <t>QTY/CTN</t>
  </si>
  <si>
    <t>Weight</t>
  </si>
  <si>
    <t>MIGY125-3001</t>
  </si>
  <si>
    <t>MIGY125-3002</t>
  </si>
  <si>
    <t>气缸头(52.4mm)</t>
  </si>
  <si>
    <t>MIGY125-3004</t>
  </si>
  <si>
    <t>MIGY125-3003</t>
  </si>
  <si>
    <t>MIGY125-3005</t>
  </si>
  <si>
    <t>套塞(52.4mm)</t>
  </si>
  <si>
    <t>MIGY125-3007</t>
  </si>
  <si>
    <t>活塞(52.4mm)</t>
  </si>
  <si>
    <t>MIGY125-3006</t>
  </si>
  <si>
    <t>活塞环(52.4mm)</t>
  </si>
  <si>
    <t>MIGY150-3002</t>
  </si>
  <si>
    <t>气缸头(57.4mm)</t>
  </si>
  <si>
    <t>MIGY150-3004</t>
  </si>
  <si>
    <t>MIGY150-3003</t>
  </si>
  <si>
    <t>MIGY150-3005</t>
  </si>
  <si>
    <t>套塞(57.4mm)</t>
  </si>
  <si>
    <t>MIGY150-3007</t>
  </si>
  <si>
    <t>活塞(57.4mm)</t>
  </si>
  <si>
    <t>MIGY150-3006</t>
  </si>
  <si>
    <t>活塞环(57.4mm)</t>
  </si>
  <si>
    <t>MIGY150-3027</t>
  </si>
  <si>
    <t>150cc Inlet/Exhaust Valve</t>
  </si>
  <si>
    <t>进排气门</t>
  </si>
  <si>
    <t>MIGY125-3008</t>
  </si>
  <si>
    <t>125cc Crankcase LH</t>
  </si>
  <si>
    <t>MIGY125-3009</t>
  </si>
  <si>
    <t>MIGY125-3010</t>
  </si>
  <si>
    <t>MIGY125-3011</t>
  </si>
  <si>
    <t>Cover of Crankcase RH</t>
  </si>
  <si>
    <t>右曲轴箱盖</t>
  </si>
  <si>
    <t>MIGY125-3012</t>
  </si>
  <si>
    <t>125cc Left Side Cover</t>
  </si>
  <si>
    <t>MIGY150-3008</t>
  </si>
  <si>
    <t>左曲轴箱体(加长)</t>
  </si>
  <si>
    <t>MIGY150-3012</t>
  </si>
  <si>
    <t>左边盖(加长)</t>
  </si>
  <si>
    <t>MIGY125-3013</t>
  </si>
  <si>
    <t>Crankshaft Assy</t>
  </si>
  <si>
    <t>MIGY125-3014</t>
  </si>
  <si>
    <t>Motor Assy Starter</t>
  </si>
  <si>
    <t>MIGY125-3015</t>
  </si>
  <si>
    <t>Clutch Assy</t>
  </si>
  <si>
    <t>MIGY125-3016</t>
  </si>
  <si>
    <t>Holder, Cam</t>
  </si>
  <si>
    <t>凸轮轴</t>
  </si>
  <si>
    <t>MIGY125-3017</t>
  </si>
  <si>
    <t>Rocket Valve</t>
  </si>
  <si>
    <t>气门摇臂</t>
  </si>
  <si>
    <t>MIGY125-3019</t>
  </si>
  <si>
    <t>Rocket Valve Assy</t>
  </si>
  <si>
    <t>摇臂支架总成</t>
  </si>
  <si>
    <t>MIGY125-3020</t>
  </si>
  <si>
    <t>Shaft of Inlet/Exhaust Valve Rocket</t>
  </si>
  <si>
    <t>进排气门摇臂轴</t>
  </si>
  <si>
    <t>MIGY125-3021</t>
  </si>
  <si>
    <t>Screw of Rocker Arm</t>
  </si>
  <si>
    <t>气门调整螺丝</t>
  </si>
  <si>
    <t>MIGY125-3025</t>
  </si>
  <si>
    <t>Guide of Valve</t>
  </si>
  <si>
    <t>气门导管</t>
  </si>
  <si>
    <t>MIGY125-3026</t>
  </si>
  <si>
    <t>Oil Seal of Valve</t>
  </si>
  <si>
    <t>气门油封</t>
  </si>
  <si>
    <t>MIGY125-3027</t>
  </si>
  <si>
    <t>125cc Inlet/Exhaust Valve</t>
  </si>
  <si>
    <t>MIGY125-3030</t>
  </si>
  <si>
    <t>Dowel Pin</t>
  </si>
  <si>
    <t>定位销</t>
  </si>
  <si>
    <t>MIGY125-3023</t>
  </si>
  <si>
    <t>Chain Timing 90sec</t>
  </si>
  <si>
    <t>正时链条90节</t>
  </si>
  <si>
    <t>MIGY125-3024</t>
  </si>
  <si>
    <t>Guide Comp Cam Chain</t>
  </si>
  <si>
    <t>链条涨紧器</t>
  </si>
  <si>
    <t>MIGY125-3031</t>
  </si>
  <si>
    <t>MIGY125-3022</t>
  </si>
  <si>
    <t>Spark Plug</t>
  </si>
  <si>
    <t>MIGY125-3032</t>
  </si>
  <si>
    <t>Fan of Drive Plate</t>
  </si>
  <si>
    <t>驱动盘扇叶</t>
  </si>
  <si>
    <t>离心块</t>
  </si>
  <si>
    <t>不带盖从动轮</t>
  </si>
  <si>
    <t>Plate of Clutch</t>
  </si>
  <si>
    <t>Clutch Pulley w/o Cap</t>
  </si>
  <si>
    <t>MIGY125-3037</t>
  </si>
  <si>
    <t>MIGY125-3036</t>
  </si>
  <si>
    <t>MIGY125-3035</t>
  </si>
  <si>
    <t>MIGY125-3034</t>
  </si>
  <si>
    <t>MIGY125-3033</t>
  </si>
  <si>
    <t>MIGY150-3037</t>
  </si>
  <si>
    <t>MIGY125-3038</t>
  </si>
  <si>
    <t>MIGY125-3040</t>
  </si>
  <si>
    <t>MIGY125-3041</t>
  </si>
  <si>
    <t>8 Pole Rotor</t>
  </si>
  <si>
    <t>八极转子</t>
  </si>
  <si>
    <t>MIGY125-3042</t>
  </si>
  <si>
    <t>8 Pole Stator</t>
  </si>
  <si>
    <t>八极定子</t>
  </si>
  <si>
    <t>MIGY125-3043</t>
  </si>
  <si>
    <t>11 Pole Stator</t>
  </si>
  <si>
    <t>十一极定子</t>
  </si>
  <si>
    <t>MIGY125-3044</t>
  </si>
  <si>
    <t>起动轴(L=129MM)</t>
  </si>
  <si>
    <t>MIGY125-3045</t>
  </si>
  <si>
    <t>加长起动轴(L=147MM)</t>
  </si>
  <si>
    <t>MIGY125-3048</t>
  </si>
  <si>
    <t>MIGY125-3049</t>
  </si>
  <si>
    <t>MIGY125-3050</t>
  </si>
  <si>
    <t>Final Gear</t>
  </si>
  <si>
    <t>输出齿轮</t>
  </si>
  <si>
    <t>MIGY125-3053</t>
  </si>
  <si>
    <t>MIGY125-3054</t>
  </si>
  <si>
    <t>Lengthen Main Shaft</t>
  </si>
  <si>
    <t>加长输出轴</t>
  </si>
  <si>
    <t>MIGY125-3055</t>
  </si>
  <si>
    <t>Gear of Fuel Reduce</t>
  </si>
  <si>
    <t>输出齿轮(节油型)</t>
  </si>
  <si>
    <t>MIGY125-3056</t>
  </si>
  <si>
    <t>Connecting Rod Assy</t>
  </si>
  <si>
    <t>连杆总成</t>
  </si>
  <si>
    <t>MIGY125-3059</t>
  </si>
  <si>
    <t>机油泵链条(2*3-44sec)</t>
  </si>
  <si>
    <t>MIGY125-3060</t>
  </si>
  <si>
    <t>Drive Chain of Oil Pump</t>
  </si>
  <si>
    <t>机油泵链轮</t>
  </si>
  <si>
    <t>MIGY125-3062</t>
  </si>
  <si>
    <t>Adjusting of Chain</t>
  </si>
  <si>
    <t>链条调整器</t>
  </si>
  <si>
    <t>MIGY125-3064</t>
  </si>
  <si>
    <t>发动机吊架橡胶衬套</t>
  </si>
  <si>
    <t>MIGY125-3065</t>
  </si>
  <si>
    <t>后缓冲器下端衬套</t>
  </si>
  <si>
    <t>MIGY125-3067</t>
  </si>
  <si>
    <t>Cap of Oil Filter</t>
  </si>
  <si>
    <t>滤油网螺帽盖</t>
  </si>
  <si>
    <t>MIGY125-3068</t>
  </si>
  <si>
    <t>Roller of Start Motor</t>
  </si>
  <si>
    <t>起动离合器滚珠</t>
  </si>
  <si>
    <t>MIGY125-3069</t>
  </si>
  <si>
    <t>Full Set of Oil Seal</t>
  </si>
  <si>
    <t>全车油封</t>
  </si>
  <si>
    <t>MIGY125-3070</t>
  </si>
  <si>
    <t>Oil Dip Rod</t>
  </si>
  <si>
    <t>量油尺</t>
  </si>
  <si>
    <t>MIGY125-3071</t>
  </si>
  <si>
    <t>Half Gasket</t>
  </si>
  <si>
    <t>MIGY125-3072</t>
  </si>
  <si>
    <t>Full set of Gasket</t>
  </si>
  <si>
    <t>MIGY125-3063</t>
  </si>
  <si>
    <t>MIGY125-3052</t>
  </si>
  <si>
    <t>Lever Assy, Rick Starter</t>
  </si>
  <si>
    <t>MIGY125-3073</t>
  </si>
  <si>
    <t>Flasher</t>
  </si>
  <si>
    <t>圆形闪光器</t>
  </si>
  <si>
    <t>MIGY125-3074</t>
  </si>
  <si>
    <t>稳压器(半波)</t>
  </si>
  <si>
    <t>MIGY125-3075</t>
  </si>
  <si>
    <t>稳压器(全波8极)</t>
  </si>
  <si>
    <t>MIGY125-3076</t>
  </si>
  <si>
    <t>稳压器(三相11极)</t>
  </si>
  <si>
    <t>MIGY125-3077</t>
  </si>
  <si>
    <t>Coil Ignition + Cap Spark Plug</t>
  </si>
  <si>
    <t>高压点火线圈</t>
  </si>
  <si>
    <t>MIGY125-3078</t>
  </si>
  <si>
    <t>Cap of Spark Plug</t>
  </si>
  <si>
    <t>高压帽</t>
  </si>
  <si>
    <t>MIGY125-3079</t>
  </si>
  <si>
    <t>Relay Starting Motor</t>
  </si>
  <si>
    <t>启动继电器</t>
  </si>
  <si>
    <t>MIGY125-3080</t>
  </si>
  <si>
    <t>MIGY125-3093</t>
  </si>
  <si>
    <t>空气滤清器总成</t>
  </si>
  <si>
    <t>MIGY125-3094</t>
  </si>
  <si>
    <t>Core of Air Filter</t>
  </si>
  <si>
    <t>空气滤芯</t>
  </si>
  <si>
    <t>Bearing, Steering Stem</t>
  </si>
  <si>
    <t>转向轴承</t>
  </si>
  <si>
    <t>MIGY125-3083</t>
  </si>
  <si>
    <t>Fan</t>
  </si>
  <si>
    <t>冷却风扇</t>
  </si>
  <si>
    <t>MIGY125-3084</t>
  </si>
  <si>
    <t>Cover of Fan</t>
  </si>
  <si>
    <t>冷却风扇盖</t>
  </si>
  <si>
    <t>MIGY125-3085</t>
  </si>
  <si>
    <t>A. B Cover Assy</t>
  </si>
  <si>
    <t>AB罩盖组合</t>
  </si>
  <si>
    <t>MIGY125-3091</t>
  </si>
  <si>
    <t>Carburetor Assy</t>
  </si>
  <si>
    <t>MIGY125-3092</t>
  </si>
  <si>
    <t>Value set, Starter Assy</t>
  </si>
  <si>
    <t>加浓阀组合</t>
  </si>
  <si>
    <t>U/Price</t>
  </si>
  <si>
    <t>Code</t>
  </si>
  <si>
    <t>Description</t>
  </si>
  <si>
    <t>CBM</t>
  </si>
  <si>
    <t>Weight</t>
  </si>
  <si>
    <t>MIGY50-4083</t>
  </si>
  <si>
    <t>Oil Filter</t>
  </si>
  <si>
    <t>汽油滤清器</t>
  </si>
  <si>
    <t>MIGY50-4084</t>
  </si>
  <si>
    <t>Fuel Petcock</t>
  </si>
  <si>
    <t>燃油开关(负压开关)</t>
  </si>
  <si>
    <t>MIGY6-0092A</t>
  </si>
  <si>
    <t>碟刹块</t>
  </si>
  <si>
    <t>MIGY6-0092B</t>
  </si>
  <si>
    <t>MIGY6-0092C</t>
  </si>
  <si>
    <t>MIGY6-0092D</t>
  </si>
  <si>
    <t>鼓刹蹄块</t>
  </si>
  <si>
    <t>MIGY-4093</t>
  </si>
  <si>
    <t>MIGY-4094</t>
  </si>
  <si>
    <t>计速齿轮(碟刹)</t>
  </si>
  <si>
    <t>MIGY6-0096A</t>
  </si>
  <si>
    <t>Fuel Sensor</t>
  </si>
  <si>
    <t>汽油传感器</t>
  </si>
  <si>
    <t>MIGY6-0096B</t>
  </si>
  <si>
    <t>MIGY6-0096C</t>
  </si>
  <si>
    <t>MIGY6-0097</t>
  </si>
  <si>
    <t>Rear Brake Sensor</t>
  </si>
  <si>
    <t>后刹感应器</t>
  </si>
  <si>
    <t>MIGY6-0098</t>
  </si>
  <si>
    <t>12V Speaker</t>
  </si>
  <si>
    <t>喇叭</t>
  </si>
  <si>
    <t>GY6 125cc/150cc 152QMB QUOTATION SHEET</t>
  </si>
  <si>
    <t>支架衬套</t>
  </si>
  <si>
    <t>MIGY6-0091A</t>
  </si>
  <si>
    <t>里程表线</t>
  </si>
  <si>
    <t>MIGY6-0091B</t>
  </si>
  <si>
    <t>MIGY6-0091C</t>
  </si>
  <si>
    <t>后鼓刹线</t>
  </si>
  <si>
    <t>MIGY6-0091D</t>
  </si>
  <si>
    <t>油管</t>
  </si>
  <si>
    <t>MIGY6-0091E</t>
  </si>
  <si>
    <t>油门线</t>
  </si>
  <si>
    <r>
      <t xml:space="preserve">125cc Cylinder Head
</t>
    </r>
    <r>
      <rPr>
        <sz val="11"/>
        <color indexed="10"/>
        <rFont val="Calibri"/>
        <family val="2"/>
      </rPr>
      <t>(52.4mm)</t>
    </r>
  </si>
  <si>
    <r>
      <t xml:space="preserve">125cc Cylinder Assy
</t>
    </r>
    <r>
      <rPr>
        <sz val="11"/>
        <color indexed="10"/>
        <rFont val="Calibri"/>
        <family val="2"/>
      </rPr>
      <t>(52.4mm)</t>
    </r>
  </si>
  <si>
    <r>
      <t xml:space="preserve">125cc Cylinder
</t>
    </r>
    <r>
      <rPr>
        <sz val="11"/>
        <color indexed="10"/>
        <rFont val="Calibri"/>
        <family val="2"/>
      </rPr>
      <t>(52.4mm)</t>
    </r>
  </si>
  <si>
    <r>
      <t xml:space="preserve">125cc Piston Assy
</t>
    </r>
    <r>
      <rPr>
        <sz val="11"/>
        <color indexed="10"/>
        <rFont val="Calibri"/>
        <family val="2"/>
      </rPr>
      <t>(52.4mm)</t>
    </r>
  </si>
  <si>
    <r>
      <t xml:space="preserve">125cc Piston Ring
</t>
    </r>
    <r>
      <rPr>
        <sz val="11"/>
        <color indexed="10"/>
        <rFont val="Calibri"/>
        <family val="2"/>
      </rPr>
      <t>(52.4mm)</t>
    </r>
  </si>
  <si>
    <r>
      <t xml:space="preserve">125cc Piston
</t>
    </r>
    <r>
      <rPr>
        <sz val="11"/>
        <color indexed="10"/>
        <rFont val="Calibri"/>
        <family val="2"/>
      </rPr>
      <t>(52.4mm)</t>
    </r>
  </si>
  <si>
    <r>
      <t xml:space="preserve">V Belt 
</t>
    </r>
    <r>
      <rPr>
        <sz val="11"/>
        <color indexed="10"/>
        <rFont val="Calibri"/>
        <family val="2"/>
      </rPr>
      <t>743*20*30</t>
    </r>
  </si>
  <si>
    <r>
      <t xml:space="preserve">V Belt 
</t>
    </r>
    <r>
      <rPr>
        <sz val="11"/>
        <color indexed="10"/>
        <rFont val="Calibri"/>
        <family val="2"/>
      </rPr>
      <t>842*20*30</t>
    </r>
  </si>
  <si>
    <r>
      <t xml:space="preserve">Spindle Kick Starter 
</t>
    </r>
    <r>
      <rPr>
        <sz val="11"/>
        <color indexed="10"/>
        <rFont val="Calibri"/>
        <family val="2"/>
      </rPr>
      <t>(L=129MM)</t>
    </r>
  </si>
  <si>
    <r>
      <t xml:space="preserve">Lengthen Spindle 
</t>
    </r>
    <r>
      <rPr>
        <sz val="11"/>
        <color indexed="10"/>
        <rFont val="Calibri"/>
        <family val="2"/>
      </rPr>
      <t>(L=147MM)</t>
    </r>
  </si>
  <si>
    <r>
      <t xml:space="preserve">Chain of Oil Pump 
</t>
    </r>
    <r>
      <rPr>
        <sz val="11"/>
        <color indexed="10"/>
        <rFont val="Calibri"/>
        <family val="2"/>
      </rPr>
      <t>(2*3-44sec)</t>
    </r>
  </si>
  <si>
    <r>
      <t xml:space="preserve">Bush for Bracket 
</t>
    </r>
    <r>
      <rPr>
        <sz val="11"/>
        <color indexed="10"/>
        <rFont val="Calibri"/>
        <family val="2"/>
      </rPr>
      <t>(Φ10*Φ30*30/33)</t>
    </r>
  </si>
  <si>
    <r>
      <t xml:space="preserve">Bush of Engine Hanger
</t>
    </r>
    <r>
      <rPr>
        <sz val="11"/>
        <color indexed="10"/>
        <rFont val="Calibri"/>
        <family val="2"/>
      </rPr>
      <t> (Φ10*Φ28*25.5/30)</t>
    </r>
  </si>
  <si>
    <r>
      <t xml:space="preserve">Bush of Rear Absorber
</t>
    </r>
    <r>
      <rPr>
        <sz val="11"/>
        <color indexed="10"/>
        <rFont val="Calibri"/>
        <family val="2"/>
      </rPr>
      <t>(Φ8*Φ20*16/19)</t>
    </r>
  </si>
  <si>
    <r>
      <t xml:space="preserve">Rectifier 
</t>
    </r>
    <r>
      <rPr>
        <sz val="11"/>
        <color indexed="10"/>
        <rFont val="Calibri"/>
        <family val="2"/>
      </rPr>
      <t>(Half Wave)</t>
    </r>
  </si>
  <si>
    <r>
      <t xml:space="preserve">Rectifier 
</t>
    </r>
    <r>
      <rPr>
        <sz val="11"/>
        <color indexed="10"/>
        <rFont val="Calibri"/>
        <family val="2"/>
      </rPr>
      <t>(Hull Wave-8)</t>
    </r>
  </si>
  <si>
    <r>
      <t xml:space="preserve">Rectifier 
</t>
    </r>
    <r>
      <rPr>
        <sz val="11"/>
        <color indexed="10"/>
        <rFont val="Calibri"/>
        <family val="2"/>
      </rPr>
      <t>(3 Phase-11)</t>
    </r>
  </si>
  <si>
    <r>
      <t xml:space="preserve">Speedometer Cable
</t>
    </r>
    <r>
      <rPr>
        <sz val="11"/>
        <color indexed="10"/>
        <rFont val="Calibri"/>
        <family val="2"/>
      </rPr>
      <t>L=98.5mm</t>
    </r>
  </si>
  <si>
    <r>
      <t xml:space="preserve">Speedometer Cable
</t>
    </r>
    <r>
      <rPr>
        <sz val="11"/>
        <color indexed="10"/>
        <rFont val="Calibri"/>
        <family val="2"/>
      </rPr>
      <t>L=101mm</t>
    </r>
  </si>
  <si>
    <r>
      <t xml:space="preserve">Rear Drum Brake Cable
</t>
    </r>
    <r>
      <rPr>
        <sz val="11"/>
        <color indexed="10"/>
        <rFont val="Calibri"/>
        <family val="2"/>
      </rPr>
      <t>L=195.5mm</t>
    </r>
  </si>
  <si>
    <r>
      <t xml:space="preserve">Hose
</t>
    </r>
    <r>
      <rPr>
        <sz val="11"/>
        <color indexed="10"/>
        <rFont val="Calibri"/>
        <family val="2"/>
      </rPr>
      <t>L=97.5mm</t>
    </r>
  </si>
  <si>
    <r>
      <t xml:space="preserve">Throttle Cable
</t>
    </r>
    <r>
      <rPr>
        <sz val="11"/>
        <color indexed="10"/>
        <rFont val="Calibri"/>
        <family val="2"/>
      </rPr>
      <t>L=193mm</t>
    </r>
  </si>
  <si>
    <r>
      <t xml:space="preserve">Brake shoe
</t>
    </r>
    <r>
      <rPr>
        <sz val="11"/>
        <color indexed="10"/>
        <rFont val="Calibri"/>
        <family val="2"/>
      </rPr>
      <t>27mm X 61mm</t>
    </r>
  </si>
  <si>
    <r>
      <t xml:space="preserve">Brake shoe
</t>
    </r>
    <r>
      <rPr>
        <sz val="11"/>
        <color indexed="10"/>
        <rFont val="Calibri"/>
        <family val="2"/>
      </rPr>
      <t>41mm X 45mm</t>
    </r>
  </si>
  <si>
    <r>
      <t xml:space="preserve">Brake shoe
</t>
    </r>
    <r>
      <rPr>
        <sz val="11"/>
        <color indexed="10"/>
        <rFont val="Calibri"/>
        <family val="2"/>
      </rPr>
      <t>60mm X 44mm</t>
    </r>
  </si>
  <si>
    <r>
      <t xml:space="preserve">150cc Cylinder Head
</t>
    </r>
    <r>
      <rPr>
        <sz val="11"/>
        <color indexed="10"/>
        <rFont val="Calibri"/>
        <family val="2"/>
      </rPr>
      <t>(57.4mm)</t>
    </r>
  </si>
  <si>
    <r>
      <t xml:space="preserve">150cc Cylinder Assy
</t>
    </r>
    <r>
      <rPr>
        <sz val="11"/>
        <color indexed="10"/>
        <rFont val="Calibri"/>
        <family val="2"/>
      </rPr>
      <t>(57.4mm)</t>
    </r>
  </si>
  <si>
    <r>
      <t xml:space="preserve">150cc Cylinder
</t>
    </r>
    <r>
      <rPr>
        <sz val="11"/>
        <color indexed="10"/>
        <rFont val="Calibri"/>
        <family val="2"/>
      </rPr>
      <t>(57.4mm)</t>
    </r>
  </si>
  <si>
    <r>
      <t xml:space="preserve">150cc Piston Assy
</t>
    </r>
    <r>
      <rPr>
        <sz val="11"/>
        <color indexed="10"/>
        <rFont val="Calibri"/>
        <family val="2"/>
      </rPr>
      <t>(57.4mm)</t>
    </r>
  </si>
  <si>
    <r>
      <t xml:space="preserve">150cc Piston Ring
</t>
    </r>
    <r>
      <rPr>
        <sz val="11"/>
        <color indexed="10"/>
        <rFont val="Calibri"/>
        <family val="2"/>
      </rPr>
      <t>(57.4mm)</t>
    </r>
  </si>
  <si>
    <r>
      <t xml:space="preserve">150cc Piston
</t>
    </r>
    <r>
      <rPr>
        <sz val="11"/>
        <color indexed="10"/>
        <rFont val="Calibri"/>
        <family val="2"/>
      </rPr>
      <t>(57.4mm)</t>
    </r>
  </si>
  <si>
    <r>
      <t xml:space="preserve">150cc Crankcase LH
</t>
    </r>
    <r>
      <rPr>
        <sz val="11"/>
        <color indexed="10"/>
        <rFont val="Calibri"/>
        <family val="2"/>
      </rPr>
      <t>(LENGTHEN)</t>
    </r>
  </si>
  <si>
    <r>
      <t xml:space="preserve">150cc Left Side Cover
</t>
    </r>
    <r>
      <rPr>
        <sz val="11"/>
        <color indexed="10"/>
        <rFont val="Calibri"/>
        <family val="2"/>
      </rPr>
      <t>(LENGTHEN)</t>
    </r>
  </si>
  <si>
    <t>Speedometer Gear 
for Disc Front Brake</t>
  </si>
  <si>
    <t>中修垫
钢垫</t>
  </si>
  <si>
    <t>全车垫片
钢垫</t>
  </si>
  <si>
    <t>曲轴连杆组合
带两端轴承+花篮轴承</t>
  </si>
  <si>
    <t>气缸总成(57.4mm)
带缸垫</t>
  </si>
  <si>
    <t>气缸总成(52.4mm)
带缸垫</t>
  </si>
  <si>
    <t>MIGY125-3090</t>
  </si>
  <si>
    <t>气缸体(52.4mm)
带缸垫</t>
  </si>
  <si>
    <t>气缸体(57.4mm)
带缸垫</t>
  </si>
  <si>
    <t>http://motor.mortch.com     E-mail: MortchMotor@Gmail.com</t>
  </si>
  <si>
    <t>Mortch International Limited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</si>
</sst>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.00"/>
    <numFmt numFmtId="165" formatCode="#,##0&quot;Pcs&quot;"/>
    <numFmt numFmtId="166" formatCode="&quot;￥&quot;#,##0.00_);[Red]\(&quot;￥&quot;#,##0.00\)"/>
    <numFmt numFmtId="167" formatCode="&quot;US$&quot;#,##0.00_);[Red]\(&quot;US$&quot;#,##0.00\)"/>
    <numFmt numFmtId="168" formatCode="#,##0.0000&quot;CBM&quot;"/>
    <numFmt numFmtId="169" formatCode="#,##0.00&quot;Kgs&quot;"/>
    <numFmt numFmtId="170" formatCode="#,##0.00&quot;Kg&quot;"/>
    <numFmt numFmtId="171" formatCode="0_);[Red]\(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20"/>
      <name val="Verdana"/>
      <family val="2"/>
    </font>
    <font>
      <sz val="20"/>
      <name val="Verdana"/>
      <family val="2"/>
    </font>
    <font>
      <sz val="8"/>
      <color indexed="12"/>
      <name val="Verdana"/>
      <family val="2"/>
    </font>
    <font>
      <sz val="12"/>
      <name val="Verdana"/>
      <family val="2"/>
    </font>
    <font>
      <b/>
      <i/>
      <u val="single"/>
      <sz val="14"/>
      <name val="Verdana"/>
      <family val="2"/>
    </font>
    <font>
      <sz val="11"/>
      <name val="Calibri"/>
      <family val="3"/>
    </font>
    <font>
      <sz val="11"/>
      <color indexed="8"/>
      <name val="宋体"/>
      <family val="3"/>
    </font>
    <font>
      <sz val="11"/>
      <color indexed="8"/>
      <name val="Cambria"/>
      <family val="3"/>
    </font>
    <font>
      <sz val="11"/>
      <name val="Cambria"/>
      <family val="3"/>
    </font>
    <font>
      <sz val="11"/>
      <color indexed="10"/>
      <name val="Calibri"/>
      <family val="2"/>
    </font>
    <font>
      <u val="single"/>
      <sz val="8.8"/>
      <color indexed="12"/>
      <name val="Calibri"/>
      <family val="2"/>
    </font>
    <font>
      <u val="single"/>
      <sz val="12"/>
      <color indexed="12"/>
      <name val="Calibri"/>
      <family val="2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3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4" fillId="0" borderId="0" xfId="62" applyNumberFormat="1" applyFont="1" applyAlignment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62" applyFont="1" applyAlignment="1">
      <alignment/>
      <protection/>
    </xf>
    <xf numFmtId="0" fontId="7" fillId="0" borderId="0" xfId="0" applyFont="1" applyAlignment="1">
      <alignment vertical="center"/>
    </xf>
    <xf numFmtId="0" fontId="6" fillId="0" borderId="0" xfId="62" applyFont="1" applyAlignment="1">
      <alignment horizontal="center"/>
      <protection/>
    </xf>
    <xf numFmtId="0" fontId="8" fillId="0" borderId="0" xfId="62" applyFont="1" applyAlignment="1">
      <alignment/>
      <protection/>
    </xf>
    <xf numFmtId="168" fontId="0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9" fontId="9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168" fontId="1" fillId="0" borderId="10" xfId="63" applyNumberFormat="1" applyFont="1" applyBorder="1" applyAlignment="1">
      <alignment horizontal="center" vertical="center" wrapText="1"/>
      <protection/>
    </xf>
    <xf numFmtId="169" fontId="9" fillId="0" borderId="10" xfId="0" applyNumberFormat="1" applyFont="1" applyBorder="1" applyAlignment="1">
      <alignment horizontal="center" vertical="center"/>
    </xf>
    <xf numFmtId="0" fontId="6" fillId="0" borderId="0" xfId="62" applyFont="1" applyAlignment="1">
      <alignment horizontal="center" wrapText="1"/>
      <protection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49" fillId="0" borderId="10" xfId="0" applyNumberFormat="1" applyFont="1" applyBorder="1" applyAlignment="1">
      <alignment horizontal="center" vertical="center"/>
    </xf>
    <xf numFmtId="167" fontId="49" fillId="0" borderId="10" xfId="0" applyNumberFormat="1" applyFont="1" applyBorder="1" applyAlignment="1">
      <alignment vertical="center"/>
    </xf>
    <xf numFmtId="167" fontId="49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170" fontId="0" fillId="0" borderId="10" xfId="0" applyNumberFormat="1" applyFont="1" applyFill="1" applyBorder="1" applyAlignment="1">
      <alignment horizontal="center" vertical="center"/>
    </xf>
    <xf numFmtId="171" fontId="0" fillId="0" borderId="0" xfId="0" applyNumberFormat="1" applyFont="1" applyAlignment="1">
      <alignment horizontal="center" vertical="center"/>
    </xf>
    <xf numFmtId="171" fontId="0" fillId="0" borderId="10" xfId="0" applyNumberFormat="1" applyFont="1" applyFill="1" applyBorder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center" vertical="center"/>
    </xf>
    <xf numFmtId="168" fontId="1" fillId="0" borderId="10" xfId="63" applyNumberFormat="1" applyFont="1" applyFill="1" applyBorder="1" applyAlignment="1">
      <alignment horizontal="center" vertical="center" wrapText="1"/>
      <protection/>
    </xf>
    <xf numFmtId="38" fontId="1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horizontal="center" vertical="center"/>
    </xf>
    <xf numFmtId="38" fontId="9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Border="1" applyAlignment="1" applyProtection="1">
      <alignment vertical="center"/>
      <protection locked="0"/>
    </xf>
    <xf numFmtId="0" fontId="48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6" fillId="0" borderId="0" xfId="62" applyNumberFormat="1" applyFont="1" applyAlignment="1">
      <alignment horizontal="center" vertical="center"/>
      <protection/>
    </xf>
    <xf numFmtId="0" fontId="50" fillId="0" borderId="0" xfId="52" applyFont="1" applyAlignment="1" applyProtection="1">
      <alignment horizontal="center"/>
      <protection/>
    </xf>
    <xf numFmtId="0" fontId="8" fillId="0" borderId="0" xfId="62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常规_Sheet1" xfId="62"/>
    <cellStyle name="常规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motor.mortch.com/products/scooter/frame/framegy6125.html" TargetMode="External" /><Relationship Id="rId4" Type="http://schemas.openxmlformats.org/officeDocument/2006/relationships/hyperlink" Target="http://motor.mortch.com/products/scooter/frame/framegy6125.html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motor.mortch.com/products/scooter/frame/framegy6125.html" TargetMode="External" /><Relationship Id="rId7" Type="http://schemas.openxmlformats.org/officeDocument/2006/relationships/hyperlink" Target="http://motor.mortch.com/products/scooter/frame/framegy6125.html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://motor.mortch.com/products/scooter/frame/framegy6125.html" TargetMode="External" /><Relationship Id="rId10" Type="http://schemas.openxmlformats.org/officeDocument/2006/relationships/hyperlink" Target="http://motor.mortch.com/products/scooter/frame/framegy6125.html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motor.mortch.com/products/scooter/frame/framegy6125.html" TargetMode="External" /><Relationship Id="rId13" Type="http://schemas.openxmlformats.org/officeDocument/2006/relationships/hyperlink" Target="http://motor.mortch.com/products/scooter/frame/framegy6125.html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motor.mortch.com/products/scooter/frame/framegy6125.html" TargetMode="External" /><Relationship Id="rId16" Type="http://schemas.openxmlformats.org/officeDocument/2006/relationships/hyperlink" Target="http://motor.mortch.com/products/scooter/frame/framegy6125.html" TargetMode="External" /><Relationship Id="rId17" Type="http://schemas.openxmlformats.org/officeDocument/2006/relationships/image" Target="../media/image7.jpeg" /><Relationship Id="rId18" Type="http://schemas.openxmlformats.org/officeDocument/2006/relationships/hyperlink" Target="http://motor.mortch.com/products/scooter/frame/framegy6125.html" TargetMode="External" /><Relationship Id="rId19" Type="http://schemas.openxmlformats.org/officeDocument/2006/relationships/hyperlink" Target="http://motor.mortch.com/products/scooter/frame/framegy6125.html" TargetMode="External" /><Relationship Id="rId20" Type="http://schemas.openxmlformats.org/officeDocument/2006/relationships/image" Target="../media/image8.jpeg" /><Relationship Id="rId21" Type="http://schemas.openxmlformats.org/officeDocument/2006/relationships/hyperlink" Target="http://motor.mortch.com/products/scooter/frame/framegy6125.html" TargetMode="External" /><Relationship Id="rId22" Type="http://schemas.openxmlformats.org/officeDocument/2006/relationships/hyperlink" Target="http://motor.mortch.com/products/scooter/frame/framegy6125.html" TargetMode="External" /><Relationship Id="rId23" Type="http://schemas.openxmlformats.org/officeDocument/2006/relationships/image" Target="../media/image9.jpeg" /><Relationship Id="rId24" Type="http://schemas.openxmlformats.org/officeDocument/2006/relationships/hyperlink" Target="http://motor.mortch.com/products/scooter/frame/framegy6125.html" TargetMode="External" /><Relationship Id="rId25" Type="http://schemas.openxmlformats.org/officeDocument/2006/relationships/hyperlink" Target="http://motor.mortch.com/products/scooter/frame/framegy6125.html" TargetMode="External" /><Relationship Id="rId26" Type="http://schemas.openxmlformats.org/officeDocument/2006/relationships/hyperlink" Target="http://motor.mortch.com/products/scooter/frame/framegy6125.html" TargetMode="External" /><Relationship Id="rId27" Type="http://schemas.openxmlformats.org/officeDocument/2006/relationships/hyperlink" Target="http://motor.mortch.com/products/scooter/frame/framegy6125.html" TargetMode="External" /><Relationship Id="rId28" Type="http://schemas.openxmlformats.org/officeDocument/2006/relationships/image" Target="../media/image10.jpeg" /><Relationship Id="rId29" Type="http://schemas.openxmlformats.org/officeDocument/2006/relationships/hyperlink" Target="http://motor.mortch.com/products/scooter/frame/framegy6125.html" TargetMode="External" /><Relationship Id="rId30" Type="http://schemas.openxmlformats.org/officeDocument/2006/relationships/hyperlink" Target="http://motor.mortch.com/products/scooter/frame/framegy6125.html" TargetMode="External" /><Relationship Id="rId31" Type="http://schemas.openxmlformats.org/officeDocument/2006/relationships/image" Target="../media/image11.jpeg" /><Relationship Id="rId32" Type="http://schemas.openxmlformats.org/officeDocument/2006/relationships/hyperlink" Target="http://motor.mortch.com/products/scooter/frame/framegy6125.html" TargetMode="External" /><Relationship Id="rId33" Type="http://schemas.openxmlformats.org/officeDocument/2006/relationships/hyperlink" Target="http://motor.mortch.com/products/scooter/frame/framegy6125.html" TargetMode="External" /><Relationship Id="rId34" Type="http://schemas.openxmlformats.org/officeDocument/2006/relationships/image" Target="../media/image12.jpeg" /><Relationship Id="rId35" Type="http://schemas.openxmlformats.org/officeDocument/2006/relationships/hyperlink" Target="http://motor.mortch.com/products/scooter/frame/framegy6125.html" TargetMode="External" /><Relationship Id="rId36" Type="http://schemas.openxmlformats.org/officeDocument/2006/relationships/hyperlink" Target="http://motor.mortch.com/products/scooter/frame/framegy6125.html" TargetMode="External" /><Relationship Id="rId37" Type="http://schemas.openxmlformats.org/officeDocument/2006/relationships/hyperlink" Target="http://motor.mortch.com/products/scooter/frame/framegy6125.html" TargetMode="External" /><Relationship Id="rId38" Type="http://schemas.openxmlformats.org/officeDocument/2006/relationships/hyperlink" Target="http://motor.mortch.com/products/scooter/frame/framegy6125.html" TargetMode="External" /><Relationship Id="rId39" Type="http://schemas.openxmlformats.org/officeDocument/2006/relationships/hyperlink" Target="http://motor.mortch.com/products/scooter/frame/framegy6125.html" TargetMode="External" /><Relationship Id="rId40" Type="http://schemas.openxmlformats.org/officeDocument/2006/relationships/hyperlink" Target="http://motor.mortch.com/products/scooter/frame/framegy6125.html" TargetMode="External" /><Relationship Id="rId41" Type="http://schemas.openxmlformats.org/officeDocument/2006/relationships/hyperlink" Target="http://motor.mortch.com/products/scooter/frame/framegy6125.html" TargetMode="External" /><Relationship Id="rId42" Type="http://schemas.openxmlformats.org/officeDocument/2006/relationships/hyperlink" Target="http://motor.mortch.com/products/scooter/frame/framegy6125.html" TargetMode="External" /><Relationship Id="rId43" Type="http://schemas.openxmlformats.org/officeDocument/2006/relationships/image" Target="../media/image13.jpeg" /><Relationship Id="rId44" Type="http://schemas.openxmlformats.org/officeDocument/2006/relationships/hyperlink" Target="http://motor.mortch.com/products/scooter/frame/framegy6125.html" TargetMode="External" /><Relationship Id="rId45" Type="http://schemas.openxmlformats.org/officeDocument/2006/relationships/hyperlink" Target="http://motor.mortch.com/products/scooter/frame/framegy6125.html" TargetMode="External" /><Relationship Id="rId46" Type="http://schemas.openxmlformats.org/officeDocument/2006/relationships/image" Target="../media/image14.jpeg" /><Relationship Id="rId47" Type="http://schemas.openxmlformats.org/officeDocument/2006/relationships/hyperlink" Target="http://motor.mortch.com/products/scooter/frame/framegy6125.html" TargetMode="External" /><Relationship Id="rId48" Type="http://schemas.openxmlformats.org/officeDocument/2006/relationships/hyperlink" Target="http://motor.mortch.com/products/scooter/frame/framegy6125.html" TargetMode="External" /><Relationship Id="rId49" Type="http://schemas.openxmlformats.org/officeDocument/2006/relationships/image" Target="../media/image15.jpeg" /><Relationship Id="rId50" Type="http://schemas.openxmlformats.org/officeDocument/2006/relationships/hyperlink" Target="http://motor.mortch.com/products/scooter/frame/framegy6125.html" TargetMode="External" /><Relationship Id="rId51" Type="http://schemas.openxmlformats.org/officeDocument/2006/relationships/hyperlink" Target="http://motor.mortch.com/products/scooter/frame/framegy6125.html" TargetMode="External" /><Relationship Id="rId52" Type="http://schemas.openxmlformats.org/officeDocument/2006/relationships/image" Target="../media/image16.jpeg" /><Relationship Id="rId53" Type="http://schemas.openxmlformats.org/officeDocument/2006/relationships/hyperlink" Target="http://motor.mortch.com/products/scooter/frame/framegy6125.html" TargetMode="External" /><Relationship Id="rId54" Type="http://schemas.openxmlformats.org/officeDocument/2006/relationships/hyperlink" Target="http://motor.mortch.com/products/scooter/frame/framegy6125.html" TargetMode="External" /><Relationship Id="rId55" Type="http://schemas.openxmlformats.org/officeDocument/2006/relationships/hyperlink" Target="http://motor.mortch.com/products/scooter/frame/framegy6125.html" TargetMode="External" /><Relationship Id="rId56" Type="http://schemas.openxmlformats.org/officeDocument/2006/relationships/hyperlink" Target="http://motor.mortch.com/products/scooter/frame/framegy6125.html" TargetMode="External" /><Relationship Id="rId57" Type="http://schemas.openxmlformats.org/officeDocument/2006/relationships/image" Target="../media/image17.jpeg" /><Relationship Id="rId58" Type="http://schemas.openxmlformats.org/officeDocument/2006/relationships/hyperlink" Target="http://motor.mortch.com/products/scooter/frame/framegy6125.html" TargetMode="External" /><Relationship Id="rId59" Type="http://schemas.openxmlformats.org/officeDocument/2006/relationships/hyperlink" Target="http://motor.mortch.com/products/scooter/frame/framegy6125.html" TargetMode="External" /><Relationship Id="rId60" Type="http://schemas.openxmlformats.org/officeDocument/2006/relationships/image" Target="../media/image18.jpeg" /><Relationship Id="rId61" Type="http://schemas.openxmlformats.org/officeDocument/2006/relationships/hyperlink" Target="http://motor.mortch.com/products/scooter/frame/framegy6125.html" TargetMode="External" /><Relationship Id="rId62" Type="http://schemas.openxmlformats.org/officeDocument/2006/relationships/hyperlink" Target="http://motor.mortch.com/products/scooter/frame/framegy6125.html" TargetMode="External" /><Relationship Id="rId63" Type="http://schemas.openxmlformats.org/officeDocument/2006/relationships/image" Target="../media/image19.jpeg" /><Relationship Id="rId64" Type="http://schemas.openxmlformats.org/officeDocument/2006/relationships/hyperlink" Target="http://motor.mortch.com/products/scooter/frame/framegy6125.html" TargetMode="External" /><Relationship Id="rId65" Type="http://schemas.openxmlformats.org/officeDocument/2006/relationships/hyperlink" Target="http://motor.mortch.com/products/scooter/frame/framegy6125.html" TargetMode="External" /><Relationship Id="rId66" Type="http://schemas.openxmlformats.org/officeDocument/2006/relationships/image" Target="../media/image20.jpeg" /><Relationship Id="rId67" Type="http://schemas.openxmlformats.org/officeDocument/2006/relationships/hyperlink" Target="http://motor.mortch.com/products/scooter/frame/framegy6125.html" TargetMode="External" /><Relationship Id="rId68" Type="http://schemas.openxmlformats.org/officeDocument/2006/relationships/hyperlink" Target="http://motor.mortch.com/products/scooter/frame/framegy6125.html" TargetMode="External" /><Relationship Id="rId69" Type="http://schemas.openxmlformats.org/officeDocument/2006/relationships/image" Target="../media/image21.jpeg" /><Relationship Id="rId70" Type="http://schemas.openxmlformats.org/officeDocument/2006/relationships/hyperlink" Target="http://motor.mortch.com/products/scooter/frame/framegy6125.html" TargetMode="External" /><Relationship Id="rId71" Type="http://schemas.openxmlformats.org/officeDocument/2006/relationships/hyperlink" Target="http://motor.mortch.com/products/scooter/frame/framegy6125.html" TargetMode="External" /><Relationship Id="rId72" Type="http://schemas.openxmlformats.org/officeDocument/2006/relationships/image" Target="../media/image22.jpeg" /><Relationship Id="rId73" Type="http://schemas.openxmlformats.org/officeDocument/2006/relationships/hyperlink" Target="http://motor.mortch.com/products/scooter/frame/framegy6125.html" TargetMode="External" /><Relationship Id="rId74" Type="http://schemas.openxmlformats.org/officeDocument/2006/relationships/hyperlink" Target="http://motor.mortch.com/products/scooter/frame/framegy6125.html" TargetMode="External" /><Relationship Id="rId75" Type="http://schemas.openxmlformats.org/officeDocument/2006/relationships/image" Target="../media/image23.jpeg" /><Relationship Id="rId76" Type="http://schemas.openxmlformats.org/officeDocument/2006/relationships/hyperlink" Target="http://motor.mortch.com/products/scooter/frame/framegy6125.html" TargetMode="External" /><Relationship Id="rId77" Type="http://schemas.openxmlformats.org/officeDocument/2006/relationships/hyperlink" Target="http://motor.mortch.com/products/scooter/frame/framegy6125.html" TargetMode="External" /><Relationship Id="rId78" Type="http://schemas.openxmlformats.org/officeDocument/2006/relationships/image" Target="../media/image24.jpeg" /><Relationship Id="rId79" Type="http://schemas.openxmlformats.org/officeDocument/2006/relationships/hyperlink" Target="http://motor.mortch.com/products/scooter/frame/framegy6125.html" TargetMode="External" /><Relationship Id="rId80" Type="http://schemas.openxmlformats.org/officeDocument/2006/relationships/hyperlink" Target="http://motor.mortch.com/products/scooter/frame/framegy6125.html" TargetMode="External" /><Relationship Id="rId81" Type="http://schemas.openxmlformats.org/officeDocument/2006/relationships/image" Target="../media/image25.jpeg" /><Relationship Id="rId82" Type="http://schemas.openxmlformats.org/officeDocument/2006/relationships/hyperlink" Target="http://motor.mortch.com/products/scooter/frame/framegy6125.html" TargetMode="External" /><Relationship Id="rId83" Type="http://schemas.openxmlformats.org/officeDocument/2006/relationships/hyperlink" Target="http://motor.mortch.com/products/scooter/frame/framegy6125.html" TargetMode="External" /><Relationship Id="rId84" Type="http://schemas.openxmlformats.org/officeDocument/2006/relationships/image" Target="../media/image26.jpeg" /><Relationship Id="rId85" Type="http://schemas.openxmlformats.org/officeDocument/2006/relationships/hyperlink" Target="http://motor.mortch.com/products/scooter/frame/framegy6125.html" TargetMode="External" /><Relationship Id="rId86" Type="http://schemas.openxmlformats.org/officeDocument/2006/relationships/hyperlink" Target="http://motor.mortch.com/products/scooter/frame/framegy6125.html" TargetMode="External" /><Relationship Id="rId87" Type="http://schemas.openxmlformats.org/officeDocument/2006/relationships/image" Target="../media/image27.jpeg" /><Relationship Id="rId88" Type="http://schemas.openxmlformats.org/officeDocument/2006/relationships/hyperlink" Target="http://motor.mortch.com/products/scooter/frame/framegy6125.html" TargetMode="External" /><Relationship Id="rId89" Type="http://schemas.openxmlformats.org/officeDocument/2006/relationships/hyperlink" Target="http://motor.mortch.com/products/scooter/frame/framegy6125.html" TargetMode="External" /><Relationship Id="rId90" Type="http://schemas.openxmlformats.org/officeDocument/2006/relationships/image" Target="../media/image28.jpeg" /><Relationship Id="rId91" Type="http://schemas.openxmlformats.org/officeDocument/2006/relationships/hyperlink" Target="http://motor.mortch.com/products/scooter/frame/framegy6125.html" TargetMode="External" /><Relationship Id="rId92" Type="http://schemas.openxmlformats.org/officeDocument/2006/relationships/hyperlink" Target="http://motor.mortch.com/products/scooter/frame/framegy6125.html" TargetMode="External" /><Relationship Id="rId93" Type="http://schemas.openxmlformats.org/officeDocument/2006/relationships/image" Target="../media/image29.jpeg" /><Relationship Id="rId94" Type="http://schemas.openxmlformats.org/officeDocument/2006/relationships/hyperlink" Target="http://motor.mortch.com/products/scooter/frame/framegy6125.html" TargetMode="External" /><Relationship Id="rId95" Type="http://schemas.openxmlformats.org/officeDocument/2006/relationships/hyperlink" Target="http://motor.mortch.com/products/scooter/frame/framegy6125.html" TargetMode="External" /><Relationship Id="rId96" Type="http://schemas.openxmlformats.org/officeDocument/2006/relationships/image" Target="../media/image30.jpeg" /><Relationship Id="rId97" Type="http://schemas.openxmlformats.org/officeDocument/2006/relationships/hyperlink" Target="http://motor.mortch.com/products/scooter/frame/framegy6125.html" TargetMode="External" /><Relationship Id="rId98" Type="http://schemas.openxmlformats.org/officeDocument/2006/relationships/hyperlink" Target="http://motor.mortch.com/products/scooter/frame/framegy6125.html" TargetMode="External" /><Relationship Id="rId99" Type="http://schemas.openxmlformats.org/officeDocument/2006/relationships/hyperlink" Target="http://motor.mortch.com/products/scooter/frame/framegy6125.html" TargetMode="External" /><Relationship Id="rId100" Type="http://schemas.openxmlformats.org/officeDocument/2006/relationships/hyperlink" Target="http://motor.mortch.com/products/scooter/frame/framegy6125.html" TargetMode="External" /><Relationship Id="rId101" Type="http://schemas.openxmlformats.org/officeDocument/2006/relationships/image" Target="../media/image31.jpeg" /><Relationship Id="rId102" Type="http://schemas.openxmlformats.org/officeDocument/2006/relationships/hyperlink" Target="http://motor.mortch.com/products/scooter/frame/framegy6125.html" TargetMode="External" /><Relationship Id="rId103" Type="http://schemas.openxmlformats.org/officeDocument/2006/relationships/hyperlink" Target="http://motor.mortch.com/products/scooter/frame/framegy6125.html" TargetMode="External" /><Relationship Id="rId104" Type="http://schemas.openxmlformats.org/officeDocument/2006/relationships/image" Target="../media/image32.jpeg" /><Relationship Id="rId105" Type="http://schemas.openxmlformats.org/officeDocument/2006/relationships/hyperlink" Target="http://motor.mortch.com/products/scooter/frame/framegy6125.html" TargetMode="External" /><Relationship Id="rId106" Type="http://schemas.openxmlformats.org/officeDocument/2006/relationships/hyperlink" Target="http://motor.mortch.com/products/scooter/frame/framegy6125.html" TargetMode="External" /><Relationship Id="rId107" Type="http://schemas.openxmlformats.org/officeDocument/2006/relationships/image" Target="../media/image33.jpeg" /><Relationship Id="rId108" Type="http://schemas.openxmlformats.org/officeDocument/2006/relationships/hyperlink" Target="http://motor.mortch.com/products/scooter/frame/framegy6125.html" TargetMode="External" /><Relationship Id="rId109" Type="http://schemas.openxmlformats.org/officeDocument/2006/relationships/hyperlink" Target="http://motor.mortch.com/products/scooter/frame/framegy6125.html" TargetMode="External" /><Relationship Id="rId110" Type="http://schemas.openxmlformats.org/officeDocument/2006/relationships/image" Target="../media/image34.jpeg" /><Relationship Id="rId111" Type="http://schemas.openxmlformats.org/officeDocument/2006/relationships/hyperlink" Target="http://motor.mortch.com/products/scooter/frame/framegy6125.html" TargetMode="External" /><Relationship Id="rId112" Type="http://schemas.openxmlformats.org/officeDocument/2006/relationships/hyperlink" Target="http://motor.mortch.com/products/scooter/frame/framegy6125.html" TargetMode="External" /><Relationship Id="rId113" Type="http://schemas.openxmlformats.org/officeDocument/2006/relationships/image" Target="../media/image35.jpeg" /><Relationship Id="rId114" Type="http://schemas.openxmlformats.org/officeDocument/2006/relationships/hyperlink" Target="http://motor.mortch.com/products/scooter/frame/framegy6125.html" TargetMode="External" /><Relationship Id="rId115" Type="http://schemas.openxmlformats.org/officeDocument/2006/relationships/hyperlink" Target="http://motor.mortch.com/products/scooter/frame/framegy6125.html" TargetMode="External" /><Relationship Id="rId116" Type="http://schemas.openxmlformats.org/officeDocument/2006/relationships/image" Target="../media/image36.jpeg" /><Relationship Id="rId117" Type="http://schemas.openxmlformats.org/officeDocument/2006/relationships/hyperlink" Target="http://motor.mortch.com/products/scooter/frame/framegy6125.html" TargetMode="External" /><Relationship Id="rId118" Type="http://schemas.openxmlformats.org/officeDocument/2006/relationships/hyperlink" Target="http://motor.mortch.com/products/scooter/frame/framegy6125.html" TargetMode="External" /><Relationship Id="rId119" Type="http://schemas.openxmlformats.org/officeDocument/2006/relationships/image" Target="../media/image37.jpeg" /><Relationship Id="rId120" Type="http://schemas.openxmlformats.org/officeDocument/2006/relationships/hyperlink" Target="http://motor.mortch.com/products/scooter/frame/framegy6125.html" TargetMode="External" /><Relationship Id="rId121" Type="http://schemas.openxmlformats.org/officeDocument/2006/relationships/hyperlink" Target="http://motor.mortch.com/products/scooter/frame/framegy6125.html" TargetMode="External" /><Relationship Id="rId122" Type="http://schemas.openxmlformats.org/officeDocument/2006/relationships/image" Target="../media/image38.jpeg" /><Relationship Id="rId123" Type="http://schemas.openxmlformats.org/officeDocument/2006/relationships/hyperlink" Target="http://motor.mortch.com/products/scooter/frame/framegy6125.html" TargetMode="External" /><Relationship Id="rId124" Type="http://schemas.openxmlformats.org/officeDocument/2006/relationships/hyperlink" Target="http://motor.mortch.com/products/scooter/frame/framegy6125.html" TargetMode="External" /><Relationship Id="rId125" Type="http://schemas.openxmlformats.org/officeDocument/2006/relationships/hyperlink" Target="http://motor.mortch.com/products/scooter/frame/framegy6125.html" TargetMode="External" /><Relationship Id="rId126" Type="http://schemas.openxmlformats.org/officeDocument/2006/relationships/hyperlink" Target="http://motor.mortch.com/products/scooter/frame/framegy6125.html" TargetMode="External" /><Relationship Id="rId127" Type="http://schemas.openxmlformats.org/officeDocument/2006/relationships/image" Target="../media/image39.jpeg" /><Relationship Id="rId128" Type="http://schemas.openxmlformats.org/officeDocument/2006/relationships/hyperlink" Target="http://motor.mortch.com/products/scooter/frame/framegy6125.html" TargetMode="External" /><Relationship Id="rId129" Type="http://schemas.openxmlformats.org/officeDocument/2006/relationships/hyperlink" Target="http://motor.mortch.com/products/scooter/frame/framegy6125.html" TargetMode="External" /><Relationship Id="rId130" Type="http://schemas.openxmlformats.org/officeDocument/2006/relationships/image" Target="../media/image40.jpeg" /><Relationship Id="rId131" Type="http://schemas.openxmlformats.org/officeDocument/2006/relationships/hyperlink" Target="http://motor.mortch.com/products/scooter/frame/framegy6125.html" TargetMode="External" /><Relationship Id="rId132" Type="http://schemas.openxmlformats.org/officeDocument/2006/relationships/hyperlink" Target="http://motor.mortch.com/products/scooter/frame/framegy6125.html" TargetMode="External" /><Relationship Id="rId133" Type="http://schemas.openxmlformats.org/officeDocument/2006/relationships/image" Target="../media/image41.jpeg" /><Relationship Id="rId134" Type="http://schemas.openxmlformats.org/officeDocument/2006/relationships/hyperlink" Target="http://motor.mortch.com/products/scooter/frame/framegy6125.html" TargetMode="External" /><Relationship Id="rId135" Type="http://schemas.openxmlformats.org/officeDocument/2006/relationships/hyperlink" Target="http://motor.mortch.com/products/scooter/frame/framegy6125.html" TargetMode="External" /><Relationship Id="rId136" Type="http://schemas.openxmlformats.org/officeDocument/2006/relationships/image" Target="../media/image42.jpeg" /><Relationship Id="rId137" Type="http://schemas.openxmlformats.org/officeDocument/2006/relationships/hyperlink" Target="http://motor.mortch.com/products/scooter/frame/framegy6125.html" TargetMode="External" /><Relationship Id="rId138" Type="http://schemas.openxmlformats.org/officeDocument/2006/relationships/hyperlink" Target="http://motor.mortch.com/products/scooter/frame/framegy6125.html" TargetMode="External" /><Relationship Id="rId139" Type="http://schemas.openxmlformats.org/officeDocument/2006/relationships/image" Target="../media/image43.jpeg" /><Relationship Id="rId140" Type="http://schemas.openxmlformats.org/officeDocument/2006/relationships/hyperlink" Target="http://motor.mortch.com/products/scooter/frame/framegy6125.html" TargetMode="External" /><Relationship Id="rId141" Type="http://schemas.openxmlformats.org/officeDocument/2006/relationships/hyperlink" Target="http://motor.mortch.com/products/scooter/frame/framegy6125.html" TargetMode="External" /><Relationship Id="rId142" Type="http://schemas.openxmlformats.org/officeDocument/2006/relationships/image" Target="../media/image44.jpeg" /><Relationship Id="rId143" Type="http://schemas.openxmlformats.org/officeDocument/2006/relationships/hyperlink" Target="http://motor.mortch.com/products/scooter/frame/framegy6125.html" TargetMode="External" /><Relationship Id="rId144" Type="http://schemas.openxmlformats.org/officeDocument/2006/relationships/hyperlink" Target="http://motor.mortch.com/products/scooter/frame/framegy6125.html" TargetMode="External" /><Relationship Id="rId145" Type="http://schemas.openxmlformats.org/officeDocument/2006/relationships/image" Target="../media/image45.jpeg" /><Relationship Id="rId146" Type="http://schemas.openxmlformats.org/officeDocument/2006/relationships/hyperlink" Target="http://motor.mortch.com/products/scooter/frame/framegy6125.html" TargetMode="External" /><Relationship Id="rId147" Type="http://schemas.openxmlformats.org/officeDocument/2006/relationships/hyperlink" Target="http://motor.mortch.com/products/scooter/frame/framegy6125.html" TargetMode="External" /><Relationship Id="rId148" Type="http://schemas.openxmlformats.org/officeDocument/2006/relationships/image" Target="../media/image46.jpeg" /><Relationship Id="rId149" Type="http://schemas.openxmlformats.org/officeDocument/2006/relationships/hyperlink" Target="http://motor.mortch.com/products/scooter/frame/framegy6125.html" TargetMode="External" /><Relationship Id="rId150" Type="http://schemas.openxmlformats.org/officeDocument/2006/relationships/hyperlink" Target="http://motor.mortch.com/products/scooter/frame/framegy6125.html" TargetMode="External" /><Relationship Id="rId151" Type="http://schemas.openxmlformats.org/officeDocument/2006/relationships/image" Target="../media/image47.jpeg" /><Relationship Id="rId152" Type="http://schemas.openxmlformats.org/officeDocument/2006/relationships/hyperlink" Target="http://motor.mortch.com/products/scooter/frame/framegy6125.html" TargetMode="External" /><Relationship Id="rId153" Type="http://schemas.openxmlformats.org/officeDocument/2006/relationships/hyperlink" Target="http://motor.mortch.com/products/scooter/frame/framegy6125.html" TargetMode="External" /><Relationship Id="rId154" Type="http://schemas.openxmlformats.org/officeDocument/2006/relationships/image" Target="../media/image48.jpeg" /><Relationship Id="rId155" Type="http://schemas.openxmlformats.org/officeDocument/2006/relationships/hyperlink" Target="http://motor.mortch.com/products/scooter/frame/framegy6125.html" TargetMode="External" /><Relationship Id="rId156" Type="http://schemas.openxmlformats.org/officeDocument/2006/relationships/hyperlink" Target="http://motor.mortch.com/products/scooter/frame/framegy6125.html" TargetMode="External" /><Relationship Id="rId157" Type="http://schemas.openxmlformats.org/officeDocument/2006/relationships/image" Target="../media/image49.jpeg" /><Relationship Id="rId158" Type="http://schemas.openxmlformats.org/officeDocument/2006/relationships/hyperlink" Target="http://motor.mortch.com/products/scooter/frame/framegy6125.html" TargetMode="External" /><Relationship Id="rId159" Type="http://schemas.openxmlformats.org/officeDocument/2006/relationships/hyperlink" Target="http://motor.mortch.com/products/scooter/frame/framegy6125.html" TargetMode="External" /><Relationship Id="rId160" Type="http://schemas.openxmlformats.org/officeDocument/2006/relationships/image" Target="../media/image50.jpeg" /><Relationship Id="rId161" Type="http://schemas.openxmlformats.org/officeDocument/2006/relationships/hyperlink" Target="http://motor.mortch.com/products/scooter/frame/framegy6125.html" TargetMode="External" /><Relationship Id="rId162" Type="http://schemas.openxmlformats.org/officeDocument/2006/relationships/hyperlink" Target="http://motor.mortch.com/products/scooter/frame/framegy6125.html" TargetMode="External" /><Relationship Id="rId163" Type="http://schemas.openxmlformats.org/officeDocument/2006/relationships/image" Target="../media/image51.jpeg" /><Relationship Id="rId164" Type="http://schemas.openxmlformats.org/officeDocument/2006/relationships/hyperlink" Target="http://motor.mortch.com/products/scooter/frame/framegy6125.html" TargetMode="External" /><Relationship Id="rId165" Type="http://schemas.openxmlformats.org/officeDocument/2006/relationships/hyperlink" Target="http://motor.mortch.com/products/scooter/frame/framegy6125.html" TargetMode="External" /><Relationship Id="rId166" Type="http://schemas.openxmlformats.org/officeDocument/2006/relationships/image" Target="../media/image52.jpeg" /><Relationship Id="rId167" Type="http://schemas.openxmlformats.org/officeDocument/2006/relationships/hyperlink" Target="http://motor.mortch.com/products/scooter/frame/framegy6125.html" TargetMode="External" /><Relationship Id="rId168" Type="http://schemas.openxmlformats.org/officeDocument/2006/relationships/hyperlink" Target="http://motor.mortch.com/products/scooter/frame/framegy6125.html" TargetMode="External" /><Relationship Id="rId169" Type="http://schemas.openxmlformats.org/officeDocument/2006/relationships/image" Target="../media/image53.jpeg" /><Relationship Id="rId170" Type="http://schemas.openxmlformats.org/officeDocument/2006/relationships/hyperlink" Target="http://motor.mortch.com/products/scooter/frame/framegy6125.html" TargetMode="External" /><Relationship Id="rId171" Type="http://schemas.openxmlformats.org/officeDocument/2006/relationships/hyperlink" Target="http://motor.mortch.com/products/scooter/frame/framegy6125.html" TargetMode="External" /><Relationship Id="rId172" Type="http://schemas.openxmlformats.org/officeDocument/2006/relationships/image" Target="../media/image54.jpeg" /><Relationship Id="rId173" Type="http://schemas.openxmlformats.org/officeDocument/2006/relationships/hyperlink" Target="http://motor.mortch.com/products/scooter/frame/framegy6125.html" TargetMode="External" /><Relationship Id="rId174" Type="http://schemas.openxmlformats.org/officeDocument/2006/relationships/hyperlink" Target="http://motor.mortch.com/products/scooter/frame/framegy6125.html" TargetMode="External" /><Relationship Id="rId175" Type="http://schemas.openxmlformats.org/officeDocument/2006/relationships/image" Target="../media/image55.jpeg" /><Relationship Id="rId176" Type="http://schemas.openxmlformats.org/officeDocument/2006/relationships/hyperlink" Target="http://motor.mortch.com/products/scooter/frame/framegy6125.html" TargetMode="External" /><Relationship Id="rId177" Type="http://schemas.openxmlformats.org/officeDocument/2006/relationships/hyperlink" Target="http://motor.mortch.com/products/scooter/frame/framegy6125.html" TargetMode="External" /><Relationship Id="rId178" Type="http://schemas.openxmlformats.org/officeDocument/2006/relationships/image" Target="../media/image56.jpeg" /><Relationship Id="rId179" Type="http://schemas.openxmlformats.org/officeDocument/2006/relationships/hyperlink" Target="http://motor.mortch.com/products/scooter/frame/framegy6125.html" TargetMode="External" /><Relationship Id="rId180" Type="http://schemas.openxmlformats.org/officeDocument/2006/relationships/hyperlink" Target="http://motor.mortch.com/products/scooter/frame/framegy6125.html" TargetMode="External" /><Relationship Id="rId181" Type="http://schemas.openxmlformats.org/officeDocument/2006/relationships/image" Target="../media/image57.jpeg" /><Relationship Id="rId182" Type="http://schemas.openxmlformats.org/officeDocument/2006/relationships/hyperlink" Target="http://motor.mortch.com/products/scooter/frame/framegy6125.html" TargetMode="External" /><Relationship Id="rId183" Type="http://schemas.openxmlformats.org/officeDocument/2006/relationships/hyperlink" Target="http://motor.mortch.com/products/scooter/frame/framegy6125.html" TargetMode="External" /><Relationship Id="rId184" Type="http://schemas.openxmlformats.org/officeDocument/2006/relationships/image" Target="../media/image58.jpeg" /><Relationship Id="rId185" Type="http://schemas.openxmlformats.org/officeDocument/2006/relationships/hyperlink" Target="http://motor.mortch.com/products/scooter/frame/framegy6125.html" TargetMode="External" /><Relationship Id="rId186" Type="http://schemas.openxmlformats.org/officeDocument/2006/relationships/hyperlink" Target="http://motor.mortch.com/products/scooter/frame/framegy6125.html" TargetMode="External" /><Relationship Id="rId187" Type="http://schemas.openxmlformats.org/officeDocument/2006/relationships/image" Target="../media/image59.jpeg" /><Relationship Id="rId188" Type="http://schemas.openxmlformats.org/officeDocument/2006/relationships/hyperlink" Target="http://motor.mortch.com/products/scooter/frame/framegy6125.html" TargetMode="External" /><Relationship Id="rId189" Type="http://schemas.openxmlformats.org/officeDocument/2006/relationships/hyperlink" Target="http://motor.mortch.com/products/scooter/frame/framegy6125.html" TargetMode="External" /><Relationship Id="rId190" Type="http://schemas.openxmlformats.org/officeDocument/2006/relationships/image" Target="../media/image60.jpeg" /><Relationship Id="rId191" Type="http://schemas.openxmlformats.org/officeDocument/2006/relationships/hyperlink" Target="http://motor.mortch.com/products/scooter/frame/framegy6125.html" TargetMode="External" /><Relationship Id="rId192" Type="http://schemas.openxmlformats.org/officeDocument/2006/relationships/hyperlink" Target="http://motor.mortch.com/products/scooter/frame/framegy6125.html" TargetMode="External" /><Relationship Id="rId193" Type="http://schemas.openxmlformats.org/officeDocument/2006/relationships/image" Target="../media/image61.jpeg" /><Relationship Id="rId194" Type="http://schemas.openxmlformats.org/officeDocument/2006/relationships/hyperlink" Target="http://motor.mortch.com/products/scooter/frame/framegy6125.html" TargetMode="External" /><Relationship Id="rId195" Type="http://schemas.openxmlformats.org/officeDocument/2006/relationships/hyperlink" Target="http://motor.mortch.com/products/scooter/frame/framegy6125.html" TargetMode="External" /><Relationship Id="rId196" Type="http://schemas.openxmlformats.org/officeDocument/2006/relationships/image" Target="../media/image62.jpeg" /><Relationship Id="rId197" Type="http://schemas.openxmlformats.org/officeDocument/2006/relationships/hyperlink" Target="http://motor.mortch.com/products/scooter/frame/framegy6125.html" TargetMode="External" /><Relationship Id="rId198" Type="http://schemas.openxmlformats.org/officeDocument/2006/relationships/hyperlink" Target="http://motor.mortch.com/products/scooter/frame/framegy6125.html" TargetMode="External" /><Relationship Id="rId199" Type="http://schemas.openxmlformats.org/officeDocument/2006/relationships/image" Target="../media/image63.jpeg" /><Relationship Id="rId200" Type="http://schemas.openxmlformats.org/officeDocument/2006/relationships/hyperlink" Target="http://motor.mortch.com/products/scooter/frame/framegy6125.html" TargetMode="External" /><Relationship Id="rId201" Type="http://schemas.openxmlformats.org/officeDocument/2006/relationships/hyperlink" Target="http://motor.mortch.com/products/scooter/frame/framegy6125.html" TargetMode="External" /><Relationship Id="rId202" Type="http://schemas.openxmlformats.org/officeDocument/2006/relationships/image" Target="../media/image64.jpeg" /><Relationship Id="rId203" Type="http://schemas.openxmlformats.org/officeDocument/2006/relationships/hyperlink" Target="http://motor.mortch.com/products/scooter/frame/framegy6125.html" TargetMode="External" /><Relationship Id="rId204" Type="http://schemas.openxmlformats.org/officeDocument/2006/relationships/hyperlink" Target="http://motor.mortch.com/products/scooter/frame/framegy6125.html" TargetMode="External" /><Relationship Id="rId205" Type="http://schemas.openxmlformats.org/officeDocument/2006/relationships/image" Target="../media/image65.jpeg" /><Relationship Id="rId206" Type="http://schemas.openxmlformats.org/officeDocument/2006/relationships/hyperlink" Target="http://motor.mortch.com/products/scooter/frame/framegy6125.html" TargetMode="External" /><Relationship Id="rId207" Type="http://schemas.openxmlformats.org/officeDocument/2006/relationships/hyperlink" Target="http://motor.mortch.com/products/scooter/frame/framegy6125.html" TargetMode="External" /><Relationship Id="rId208" Type="http://schemas.openxmlformats.org/officeDocument/2006/relationships/image" Target="../media/image66.jpeg" /><Relationship Id="rId209" Type="http://schemas.openxmlformats.org/officeDocument/2006/relationships/hyperlink" Target="http://motor.mortch.com/products/scooter/frame/framegy6125.html" TargetMode="External" /><Relationship Id="rId210" Type="http://schemas.openxmlformats.org/officeDocument/2006/relationships/hyperlink" Target="http://motor.mortch.com/products/scooter/frame/framegy6125.html" TargetMode="External" /><Relationship Id="rId211" Type="http://schemas.openxmlformats.org/officeDocument/2006/relationships/image" Target="../media/image67.jpeg" /><Relationship Id="rId212" Type="http://schemas.openxmlformats.org/officeDocument/2006/relationships/hyperlink" Target="http://motor.mortch.com/products/scooter/frame/framegy6125.html" TargetMode="External" /><Relationship Id="rId213" Type="http://schemas.openxmlformats.org/officeDocument/2006/relationships/hyperlink" Target="http://motor.mortch.com/products/scooter/frame/framegy6125.html" TargetMode="External" /><Relationship Id="rId214" Type="http://schemas.openxmlformats.org/officeDocument/2006/relationships/image" Target="../media/image68.jpeg" /><Relationship Id="rId215" Type="http://schemas.openxmlformats.org/officeDocument/2006/relationships/hyperlink" Target="http://motor.mortch.com/products/scooter/frame/framegy6125.html" TargetMode="External" /><Relationship Id="rId216" Type="http://schemas.openxmlformats.org/officeDocument/2006/relationships/hyperlink" Target="http://motor.mortch.com/products/scooter/frame/framegy6125.html" TargetMode="External" /><Relationship Id="rId217" Type="http://schemas.openxmlformats.org/officeDocument/2006/relationships/image" Target="../media/image69.jpeg" /><Relationship Id="rId218" Type="http://schemas.openxmlformats.org/officeDocument/2006/relationships/hyperlink" Target="http://motor.mortch.com/products/scooter/frame/framegy6125.html" TargetMode="External" /><Relationship Id="rId219" Type="http://schemas.openxmlformats.org/officeDocument/2006/relationships/hyperlink" Target="http://motor.mortch.com/products/scooter/frame/framegy6125.html" TargetMode="External" /><Relationship Id="rId220" Type="http://schemas.openxmlformats.org/officeDocument/2006/relationships/image" Target="../media/image70.jpeg" /><Relationship Id="rId221" Type="http://schemas.openxmlformats.org/officeDocument/2006/relationships/hyperlink" Target="http://motor.mortch.com/products/scooter/frame/framegy6125.html" TargetMode="External" /><Relationship Id="rId222" Type="http://schemas.openxmlformats.org/officeDocument/2006/relationships/hyperlink" Target="http://motor.mortch.com/products/scooter/frame/framegy6125.html" TargetMode="External" /><Relationship Id="rId223" Type="http://schemas.openxmlformats.org/officeDocument/2006/relationships/image" Target="../media/image71.jpeg" /><Relationship Id="rId224" Type="http://schemas.openxmlformats.org/officeDocument/2006/relationships/hyperlink" Target="http://motor.mortch.com/products/scooter/frame/framegy6125.html" TargetMode="External" /><Relationship Id="rId225" Type="http://schemas.openxmlformats.org/officeDocument/2006/relationships/hyperlink" Target="http://motor.mortch.com/products/scooter/frame/framegy6125.html" TargetMode="External" /><Relationship Id="rId226" Type="http://schemas.openxmlformats.org/officeDocument/2006/relationships/image" Target="../media/image72.jpeg" /><Relationship Id="rId227" Type="http://schemas.openxmlformats.org/officeDocument/2006/relationships/hyperlink" Target="http://motor.mortch.com/products/scooter/frame/framegy6125.html" TargetMode="External" /><Relationship Id="rId228" Type="http://schemas.openxmlformats.org/officeDocument/2006/relationships/hyperlink" Target="http://motor.mortch.com/products/scooter/frame/framegy6125.html" TargetMode="External" /><Relationship Id="rId229" Type="http://schemas.openxmlformats.org/officeDocument/2006/relationships/image" Target="../media/image73.jpeg" /><Relationship Id="rId230" Type="http://schemas.openxmlformats.org/officeDocument/2006/relationships/hyperlink" Target="http://motor.mortch.com/products/scooter/frame/framegy6125.html" TargetMode="External" /><Relationship Id="rId231" Type="http://schemas.openxmlformats.org/officeDocument/2006/relationships/hyperlink" Target="http://motor.mortch.com/products/scooter/frame/framegy6125.html" TargetMode="External" /><Relationship Id="rId232" Type="http://schemas.openxmlformats.org/officeDocument/2006/relationships/image" Target="../media/image74.jpeg" /><Relationship Id="rId233" Type="http://schemas.openxmlformats.org/officeDocument/2006/relationships/hyperlink" Target="http://motor.mortch.com/products/scooter/frame/framegy6125.html" TargetMode="External" /><Relationship Id="rId234" Type="http://schemas.openxmlformats.org/officeDocument/2006/relationships/hyperlink" Target="http://motor.mortch.com/products/scooter/frame/framegy6125.html" TargetMode="External" /><Relationship Id="rId235" Type="http://schemas.openxmlformats.org/officeDocument/2006/relationships/image" Target="../media/image75.jpeg" /><Relationship Id="rId236" Type="http://schemas.openxmlformats.org/officeDocument/2006/relationships/hyperlink" Target="http://motor.mortch.com/products/scooter/frame/framegy6125.html" TargetMode="External" /><Relationship Id="rId237" Type="http://schemas.openxmlformats.org/officeDocument/2006/relationships/hyperlink" Target="http://motor.mortch.com/products/scooter/frame/framegy6125.html" TargetMode="External" /><Relationship Id="rId238" Type="http://schemas.openxmlformats.org/officeDocument/2006/relationships/image" Target="../media/image76.jpeg" /><Relationship Id="rId239" Type="http://schemas.openxmlformats.org/officeDocument/2006/relationships/hyperlink" Target="http://motor.mortch.com/products/scooter/frame/framegy6125.html" TargetMode="External" /><Relationship Id="rId240" Type="http://schemas.openxmlformats.org/officeDocument/2006/relationships/hyperlink" Target="http://motor.mortch.com/products/scooter/frame/framegy6125.html" TargetMode="External" /><Relationship Id="rId241" Type="http://schemas.openxmlformats.org/officeDocument/2006/relationships/image" Target="../media/image77.jpeg" /><Relationship Id="rId242" Type="http://schemas.openxmlformats.org/officeDocument/2006/relationships/hyperlink" Target="http://motor.mortch.com/products/scooter/frame/framegy6125.html" TargetMode="External" /><Relationship Id="rId243" Type="http://schemas.openxmlformats.org/officeDocument/2006/relationships/hyperlink" Target="http://motor.mortch.com/products/scooter/frame/framegy6125.html" TargetMode="External" /><Relationship Id="rId244" Type="http://schemas.openxmlformats.org/officeDocument/2006/relationships/image" Target="../media/image78.jpeg" /><Relationship Id="rId245" Type="http://schemas.openxmlformats.org/officeDocument/2006/relationships/hyperlink" Target="http://motor.mortch.com/products/scooter/frame/framegy6125.html" TargetMode="External" /><Relationship Id="rId246" Type="http://schemas.openxmlformats.org/officeDocument/2006/relationships/hyperlink" Target="http://motor.mortch.com/products/scooter/frame/framegy6125.html" TargetMode="External" /><Relationship Id="rId247" Type="http://schemas.openxmlformats.org/officeDocument/2006/relationships/image" Target="../media/image79.jpeg" /><Relationship Id="rId248" Type="http://schemas.openxmlformats.org/officeDocument/2006/relationships/hyperlink" Target="http://motor.mortch.com/products/scooter/frame/framegy6125.html" TargetMode="External" /><Relationship Id="rId249" Type="http://schemas.openxmlformats.org/officeDocument/2006/relationships/hyperlink" Target="http://motor.mortch.com/products/scooter/frame/framegy6125.html" TargetMode="External" /><Relationship Id="rId250" Type="http://schemas.openxmlformats.org/officeDocument/2006/relationships/image" Target="../media/image80.jpeg" /><Relationship Id="rId251" Type="http://schemas.openxmlformats.org/officeDocument/2006/relationships/hyperlink" Target="http://motor.mortch.com/products/scooter/frame/framegy6125.html" TargetMode="External" /><Relationship Id="rId252" Type="http://schemas.openxmlformats.org/officeDocument/2006/relationships/hyperlink" Target="http://motor.mortch.com/products/scooter/frame/framegy6125.html" TargetMode="External" /><Relationship Id="rId253" Type="http://schemas.openxmlformats.org/officeDocument/2006/relationships/image" Target="../media/image81.jpeg" /><Relationship Id="rId254" Type="http://schemas.openxmlformats.org/officeDocument/2006/relationships/hyperlink" Target="http://motor.mortch.com/products/scooter/frame/framegy6125.html" TargetMode="External" /><Relationship Id="rId255" Type="http://schemas.openxmlformats.org/officeDocument/2006/relationships/hyperlink" Target="http://motor.mortch.com/products/scooter/frame/framegy6125.html" TargetMode="External" /><Relationship Id="rId256" Type="http://schemas.openxmlformats.org/officeDocument/2006/relationships/image" Target="../media/image82.jpeg" /><Relationship Id="rId257" Type="http://schemas.openxmlformats.org/officeDocument/2006/relationships/hyperlink" Target="http://motor.mortch.com/products/scooter/frame/framegy6125.html" TargetMode="External" /><Relationship Id="rId258" Type="http://schemas.openxmlformats.org/officeDocument/2006/relationships/hyperlink" Target="http://motor.mortch.com/products/scooter/frame/framegy6125.html" TargetMode="External" /><Relationship Id="rId259" Type="http://schemas.openxmlformats.org/officeDocument/2006/relationships/image" Target="../media/image83.jpeg" /><Relationship Id="rId260" Type="http://schemas.openxmlformats.org/officeDocument/2006/relationships/hyperlink" Target="http://motor.mortch.com/products/scooter/frame/framegy6125.html" TargetMode="External" /><Relationship Id="rId261" Type="http://schemas.openxmlformats.org/officeDocument/2006/relationships/hyperlink" Target="http://motor.mortch.com/products/scooter/frame/framegy6125.html" TargetMode="External" /><Relationship Id="rId262" Type="http://schemas.openxmlformats.org/officeDocument/2006/relationships/image" Target="../media/image84.jpeg" /><Relationship Id="rId263" Type="http://schemas.openxmlformats.org/officeDocument/2006/relationships/hyperlink" Target="http://motor.mortch.com/products/scooter/frame/framegy6125.html" TargetMode="External" /><Relationship Id="rId264" Type="http://schemas.openxmlformats.org/officeDocument/2006/relationships/hyperlink" Target="http://motor.mortch.com/products/scooter/frame/framegy6125.html" TargetMode="External" /><Relationship Id="rId265" Type="http://schemas.openxmlformats.org/officeDocument/2006/relationships/image" Target="../media/image85.jpeg" /><Relationship Id="rId266" Type="http://schemas.openxmlformats.org/officeDocument/2006/relationships/hyperlink" Target="http://motor.mortch.com/products/scooter/frame/framegy6125.html" TargetMode="External" /><Relationship Id="rId267" Type="http://schemas.openxmlformats.org/officeDocument/2006/relationships/hyperlink" Target="http://motor.mortch.com/products/scooter/frame/framegy6125.html" TargetMode="External" /><Relationship Id="rId268" Type="http://schemas.openxmlformats.org/officeDocument/2006/relationships/image" Target="../media/image86.jpeg" /><Relationship Id="rId269" Type="http://schemas.openxmlformats.org/officeDocument/2006/relationships/hyperlink" Target="http://motor.mortch.com/products/scooter/frame/framegy6125.html" TargetMode="External" /><Relationship Id="rId270" Type="http://schemas.openxmlformats.org/officeDocument/2006/relationships/hyperlink" Target="http://motor.mortch.com/products/scooter/frame/framegy6125.html" TargetMode="External" /><Relationship Id="rId271" Type="http://schemas.openxmlformats.org/officeDocument/2006/relationships/image" Target="../media/image87.jpeg" /><Relationship Id="rId272" Type="http://schemas.openxmlformats.org/officeDocument/2006/relationships/hyperlink" Target="http://motor.mortch.com/products/scooter/frame/framegy6125.html" TargetMode="External" /><Relationship Id="rId273" Type="http://schemas.openxmlformats.org/officeDocument/2006/relationships/hyperlink" Target="http://motor.mortch.com/products/scooter/frame/framegy6125.html" TargetMode="External" /><Relationship Id="rId274" Type="http://schemas.openxmlformats.org/officeDocument/2006/relationships/image" Target="../media/image88.jpeg" /><Relationship Id="rId275" Type="http://schemas.openxmlformats.org/officeDocument/2006/relationships/hyperlink" Target="http://motor.mortch.com/products/scooter/frame/framegy6125.html" TargetMode="External" /><Relationship Id="rId276" Type="http://schemas.openxmlformats.org/officeDocument/2006/relationships/hyperlink" Target="http://motor.mortch.com/products/scooter/frame/framegy6125.html" TargetMode="External" /><Relationship Id="rId277" Type="http://schemas.openxmlformats.org/officeDocument/2006/relationships/image" Target="../media/image89.jpeg" /><Relationship Id="rId278" Type="http://schemas.openxmlformats.org/officeDocument/2006/relationships/hyperlink" Target="http://motor.mortch.com/products/scooter/frame/framegy6125.html" TargetMode="External" /><Relationship Id="rId279" Type="http://schemas.openxmlformats.org/officeDocument/2006/relationships/hyperlink" Target="http://motor.mortch.com/products/scooter/frame/framegy6125.html" TargetMode="External" /><Relationship Id="rId280" Type="http://schemas.openxmlformats.org/officeDocument/2006/relationships/image" Target="../media/image90.jpeg" /><Relationship Id="rId281" Type="http://schemas.openxmlformats.org/officeDocument/2006/relationships/hyperlink" Target="http://motor.mortch.com/products/scooter/frame/framegy6125.html" TargetMode="External" /><Relationship Id="rId282" Type="http://schemas.openxmlformats.org/officeDocument/2006/relationships/hyperlink" Target="http://motor.mortch.com/products/scooter/frame/framegy6125.html" TargetMode="External" /><Relationship Id="rId283" Type="http://schemas.openxmlformats.org/officeDocument/2006/relationships/image" Target="../media/image91.jpeg" /><Relationship Id="rId284" Type="http://schemas.openxmlformats.org/officeDocument/2006/relationships/hyperlink" Target="http://motor.mortch.com/products/scooter/frame/framegy6125.html" TargetMode="External" /><Relationship Id="rId285" Type="http://schemas.openxmlformats.org/officeDocument/2006/relationships/hyperlink" Target="http://motor.mortch.com/products/scooter/frame/framegy6125.html" TargetMode="External" /><Relationship Id="rId286" Type="http://schemas.openxmlformats.org/officeDocument/2006/relationships/image" Target="../media/image92.jpeg" /><Relationship Id="rId287" Type="http://schemas.openxmlformats.org/officeDocument/2006/relationships/hyperlink" Target="http://motor.mortch.com/products/scooter/frame/framegy6125.html" TargetMode="External" /><Relationship Id="rId288" Type="http://schemas.openxmlformats.org/officeDocument/2006/relationships/hyperlink" Target="http://motor.mortch.com/products/scooter/frame/framegy6125.html" TargetMode="External" /><Relationship Id="rId289" Type="http://schemas.openxmlformats.org/officeDocument/2006/relationships/image" Target="../media/image93.jpeg" /><Relationship Id="rId290" Type="http://schemas.openxmlformats.org/officeDocument/2006/relationships/hyperlink" Target="http://motor.mortch.com/products/scooter/frame/framegy6125.html" TargetMode="External" /><Relationship Id="rId291" Type="http://schemas.openxmlformats.org/officeDocument/2006/relationships/hyperlink" Target="http://motor.mortch.com/products/scooter/frame/framegy6125.html" TargetMode="External" /><Relationship Id="rId292" Type="http://schemas.openxmlformats.org/officeDocument/2006/relationships/image" Target="../media/image94.jpeg" /><Relationship Id="rId293" Type="http://schemas.openxmlformats.org/officeDocument/2006/relationships/hyperlink" Target="http://motor.mortch.com/products/scooter/frame/framegy6125.html" TargetMode="External" /><Relationship Id="rId294" Type="http://schemas.openxmlformats.org/officeDocument/2006/relationships/hyperlink" Target="http://motor.mortch.com/products/scooter/frame/framegy6125.html" TargetMode="External" /><Relationship Id="rId295" Type="http://schemas.openxmlformats.org/officeDocument/2006/relationships/image" Target="../media/image95.jpeg" /><Relationship Id="rId296" Type="http://schemas.openxmlformats.org/officeDocument/2006/relationships/hyperlink" Target="http://motor.mortch.com/products/scooter/frame/framegy6125.html" TargetMode="External" /><Relationship Id="rId297" Type="http://schemas.openxmlformats.org/officeDocument/2006/relationships/hyperlink" Target="http://motor.mortch.com/products/scooter/frame/framegy6125.html" TargetMode="External" /><Relationship Id="rId298" Type="http://schemas.openxmlformats.org/officeDocument/2006/relationships/image" Target="../media/image96.jpeg" /><Relationship Id="rId299" Type="http://schemas.openxmlformats.org/officeDocument/2006/relationships/hyperlink" Target="http://motor.mortch.com/products/scooter/frame/framegy6125.html" TargetMode="External" /><Relationship Id="rId300" Type="http://schemas.openxmlformats.org/officeDocument/2006/relationships/hyperlink" Target="http://motor.mortch.com/products/scooter/frame/framegy6125.html" TargetMode="External" /><Relationship Id="rId301" Type="http://schemas.openxmlformats.org/officeDocument/2006/relationships/image" Target="../media/image97.jpeg" /><Relationship Id="rId302" Type="http://schemas.openxmlformats.org/officeDocument/2006/relationships/hyperlink" Target="http://motor.mortch.com/products/scooter/frame/framegy6125.html" TargetMode="External" /><Relationship Id="rId303" Type="http://schemas.openxmlformats.org/officeDocument/2006/relationships/hyperlink" Target="http://motor.mortch.com/products/scooter/frame/framegy6125.html" TargetMode="External" /><Relationship Id="rId304" Type="http://schemas.openxmlformats.org/officeDocument/2006/relationships/image" Target="../media/image98.jpeg" /><Relationship Id="rId305" Type="http://schemas.openxmlformats.org/officeDocument/2006/relationships/hyperlink" Target="http://motor.mortch.com/products/scooter/frame/framegy6125.html" TargetMode="External" /><Relationship Id="rId306" Type="http://schemas.openxmlformats.org/officeDocument/2006/relationships/hyperlink" Target="http://motor.mortch.com/products/scooter/frame/framegy6125.html" TargetMode="External" /><Relationship Id="rId307" Type="http://schemas.openxmlformats.org/officeDocument/2006/relationships/image" Target="../media/image99.jpeg" /><Relationship Id="rId308" Type="http://schemas.openxmlformats.org/officeDocument/2006/relationships/hyperlink" Target="http://motor.mortch.com/products/scooter/frame/framegy6125.html" TargetMode="External" /><Relationship Id="rId309" Type="http://schemas.openxmlformats.org/officeDocument/2006/relationships/hyperlink" Target="http://motor.mortch.com/products/scooter/frame/framegy6125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9525</xdr:rowOff>
    </xdr:from>
    <xdr:to>
      <xdr:col>1</xdr:col>
      <xdr:colOff>828675</xdr:colOff>
      <xdr:row>2</xdr:row>
      <xdr:rowOff>28575</xdr:rowOff>
    </xdr:to>
    <xdr:pic>
      <xdr:nvPicPr>
        <xdr:cNvPr id="1" name="Picture 8" descr="Mortch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9525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9525</xdr:rowOff>
    </xdr:from>
    <xdr:to>
      <xdr:col>0</xdr:col>
      <xdr:colOff>1152525</xdr:colOff>
      <xdr:row>6</xdr:row>
      <xdr:rowOff>1152525</xdr:rowOff>
    </xdr:to>
    <xdr:pic>
      <xdr:nvPicPr>
        <xdr:cNvPr id="2" name="Picture 117" descr="cylinderheadcovers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525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9525</xdr:rowOff>
    </xdr:from>
    <xdr:to>
      <xdr:col>0</xdr:col>
      <xdr:colOff>1152525</xdr:colOff>
      <xdr:row>7</xdr:row>
      <xdr:rowOff>1152525</xdr:rowOff>
    </xdr:to>
    <xdr:pic>
      <xdr:nvPicPr>
        <xdr:cNvPr id="3" name="Picture 121" descr="cylinerheads.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25241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0</xdr:col>
      <xdr:colOff>1152525</xdr:colOff>
      <xdr:row>8</xdr:row>
      <xdr:rowOff>1152525</xdr:rowOff>
    </xdr:to>
    <xdr:pic>
      <xdr:nvPicPr>
        <xdr:cNvPr id="4" name="Picture 125" descr="cylinderassys.jpg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36957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9525</xdr:rowOff>
    </xdr:from>
    <xdr:to>
      <xdr:col>0</xdr:col>
      <xdr:colOff>1152525</xdr:colOff>
      <xdr:row>9</xdr:row>
      <xdr:rowOff>1152525</xdr:rowOff>
    </xdr:to>
    <xdr:pic>
      <xdr:nvPicPr>
        <xdr:cNvPr id="5" name="Picture 126" descr="cylinders.jpg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48672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9525</xdr:rowOff>
    </xdr:from>
    <xdr:to>
      <xdr:col>0</xdr:col>
      <xdr:colOff>1152525</xdr:colOff>
      <xdr:row>10</xdr:row>
      <xdr:rowOff>1152525</xdr:rowOff>
    </xdr:to>
    <xdr:pic>
      <xdr:nvPicPr>
        <xdr:cNvPr id="6" name="Picture 127" descr="pistonassys.jpg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60388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9525</xdr:rowOff>
    </xdr:from>
    <xdr:to>
      <xdr:col>0</xdr:col>
      <xdr:colOff>1152525</xdr:colOff>
      <xdr:row>11</xdr:row>
      <xdr:rowOff>1152525</xdr:rowOff>
    </xdr:to>
    <xdr:pic>
      <xdr:nvPicPr>
        <xdr:cNvPr id="7" name="Picture 128" descr="ringforpistons.jpg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72104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1152525</xdr:colOff>
      <xdr:row>12</xdr:row>
      <xdr:rowOff>1152525</xdr:rowOff>
    </xdr:to>
    <xdr:pic>
      <xdr:nvPicPr>
        <xdr:cNvPr id="8" name="Picture 129" descr="pistons.jpg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83820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0</xdr:col>
      <xdr:colOff>1152525</xdr:colOff>
      <xdr:row>13</xdr:row>
      <xdr:rowOff>1152525</xdr:rowOff>
    </xdr:to>
    <xdr:pic>
      <xdr:nvPicPr>
        <xdr:cNvPr id="9" name="Picture 130" descr="leftcrankcases.jpg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95535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9525</xdr:rowOff>
    </xdr:from>
    <xdr:to>
      <xdr:col>0</xdr:col>
      <xdr:colOff>1152525</xdr:colOff>
      <xdr:row>14</xdr:row>
      <xdr:rowOff>1152525</xdr:rowOff>
    </xdr:to>
    <xdr:pic>
      <xdr:nvPicPr>
        <xdr:cNvPr id="10" name="Picture 131" descr="cylinerheads.jpg">
          <a:hlinkClick r:id="rId2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07251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1152525</xdr:colOff>
      <xdr:row>15</xdr:row>
      <xdr:rowOff>1152525</xdr:rowOff>
    </xdr:to>
    <xdr:pic>
      <xdr:nvPicPr>
        <xdr:cNvPr id="11" name="Picture 132" descr="cylinderassy150s.jpg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" y="118967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9525</xdr:rowOff>
    </xdr:from>
    <xdr:to>
      <xdr:col>0</xdr:col>
      <xdr:colOff>1152525</xdr:colOff>
      <xdr:row>16</xdr:row>
      <xdr:rowOff>1152525</xdr:rowOff>
    </xdr:to>
    <xdr:pic>
      <xdr:nvPicPr>
        <xdr:cNvPr id="12" name="Picture 133" descr="cylinder150s.jpg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" y="130683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9525</xdr:rowOff>
    </xdr:from>
    <xdr:to>
      <xdr:col>0</xdr:col>
      <xdr:colOff>1152525</xdr:colOff>
      <xdr:row>17</xdr:row>
      <xdr:rowOff>1152525</xdr:rowOff>
    </xdr:to>
    <xdr:pic>
      <xdr:nvPicPr>
        <xdr:cNvPr id="13" name="Picture 150" descr="pistonassy150s.jpg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525" y="142398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0</xdr:col>
      <xdr:colOff>1152525</xdr:colOff>
      <xdr:row>18</xdr:row>
      <xdr:rowOff>1152525</xdr:rowOff>
    </xdr:to>
    <xdr:pic>
      <xdr:nvPicPr>
        <xdr:cNvPr id="14" name="Picture 151" descr="ringforpistons.jpg">
          <a:hlinkClick r:id="rId38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154114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1152525</xdr:colOff>
      <xdr:row>19</xdr:row>
      <xdr:rowOff>1152525</xdr:rowOff>
    </xdr:to>
    <xdr:pic>
      <xdr:nvPicPr>
        <xdr:cNvPr id="15" name="Picture 170" descr="pistons.jpg">
          <a:hlinkClick r:id="rId40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165830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9525</xdr:rowOff>
    </xdr:from>
    <xdr:to>
      <xdr:col>0</xdr:col>
      <xdr:colOff>1152525</xdr:colOff>
      <xdr:row>20</xdr:row>
      <xdr:rowOff>1152525</xdr:rowOff>
    </xdr:to>
    <xdr:pic>
      <xdr:nvPicPr>
        <xdr:cNvPr id="16" name="Picture 176" descr="leftcrankcases.jpg">
          <a:hlinkClick r:id="rId42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177546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0</xdr:col>
      <xdr:colOff>1152525</xdr:colOff>
      <xdr:row>21</xdr:row>
      <xdr:rowOff>1152525</xdr:rowOff>
    </xdr:to>
    <xdr:pic>
      <xdr:nvPicPr>
        <xdr:cNvPr id="17" name="Picture 177" descr="coverassyofleftcrankcases.jpg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525" y="189261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9525</xdr:rowOff>
    </xdr:from>
    <xdr:to>
      <xdr:col>0</xdr:col>
      <xdr:colOff>1152525</xdr:colOff>
      <xdr:row>22</xdr:row>
      <xdr:rowOff>1152525</xdr:rowOff>
    </xdr:to>
    <xdr:pic>
      <xdr:nvPicPr>
        <xdr:cNvPr id="18" name="Picture 178" descr="rightcrankcases.jpg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525" y="200977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9525</xdr:rowOff>
    </xdr:from>
    <xdr:to>
      <xdr:col>0</xdr:col>
      <xdr:colOff>1152525</xdr:colOff>
      <xdr:row>23</xdr:row>
      <xdr:rowOff>1152525</xdr:rowOff>
    </xdr:to>
    <xdr:pic>
      <xdr:nvPicPr>
        <xdr:cNvPr id="19" name="Picture 179" descr="coverassyofrightcrankcases.jpg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525" y="212693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9525</xdr:rowOff>
    </xdr:from>
    <xdr:to>
      <xdr:col>0</xdr:col>
      <xdr:colOff>1152525</xdr:colOff>
      <xdr:row>24</xdr:row>
      <xdr:rowOff>1152525</xdr:rowOff>
    </xdr:to>
    <xdr:pic>
      <xdr:nvPicPr>
        <xdr:cNvPr id="20" name="Picture 180" descr="coverassyofmainshafttransmissions.jpg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525" y="224409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9525</xdr:rowOff>
    </xdr:from>
    <xdr:to>
      <xdr:col>0</xdr:col>
      <xdr:colOff>1152525</xdr:colOff>
      <xdr:row>25</xdr:row>
      <xdr:rowOff>1152525</xdr:rowOff>
    </xdr:to>
    <xdr:pic>
      <xdr:nvPicPr>
        <xdr:cNvPr id="21" name="Picture 181" descr="coverassyofleftcrankcases.jpg">
          <a:hlinkClick r:id="rId56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525" y="236124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9525</xdr:rowOff>
    </xdr:from>
    <xdr:to>
      <xdr:col>0</xdr:col>
      <xdr:colOff>1152525</xdr:colOff>
      <xdr:row>26</xdr:row>
      <xdr:rowOff>1152525</xdr:rowOff>
    </xdr:to>
    <xdr:pic>
      <xdr:nvPicPr>
        <xdr:cNvPr id="22" name="Picture 182" descr="crankshaftassys.jpg">
          <a:hlinkClick r:id="rId59"/>
        </xdr:cNvPr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525" y="247840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9525</xdr:rowOff>
    </xdr:from>
    <xdr:to>
      <xdr:col>0</xdr:col>
      <xdr:colOff>1152525</xdr:colOff>
      <xdr:row>27</xdr:row>
      <xdr:rowOff>1152525</xdr:rowOff>
    </xdr:to>
    <xdr:pic>
      <xdr:nvPicPr>
        <xdr:cNvPr id="23" name="Picture 183" descr="startingmotors.jpg">
          <a:hlinkClick r:id="rId62"/>
        </xdr:cNvPr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9525" y="259556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9525</xdr:rowOff>
    </xdr:from>
    <xdr:to>
      <xdr:col>0</xdr:col>
      <xdr:colOff>1152525</xdr:colOff>
      <xdr:row>28</xdr:row>
      <xdr:rowOff>1152525</xdr:rowOff>
    </xdr:to>
    <xdr:pic>
      <xdr:nvPicPr>
        <xdr:cNvPr id="24" name="Picture 184" descr="clutchassys.jpg">
          <a:hlinkClick r:id="rId65"/>
        </xdr:cNvPr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525" y="271272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9525</xdr:rowOff>
    </xdr:from>
    <xdr:to>
      <xdr:col>0</xdr:col>
      <xdr:colOff>1152525</xdr:colOff>
      <xdr:row>29</xdr:row>
      <xdr:rowOff>1152525</xdr:rowOff>
    </xdr:to>
    <xdr:pic>
      <xdr:nvPicPr>
        <xdr:cNvPr id="25" name="Picture 185" descr="camshafts.jpg">
          <a:hlinkClick r:id="rId68"/>
        </xdr:cNvPr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9525" y="282987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9525</xdr:rowOff>
    </xdr:from>
    <xdr:to>
      <xdr:col>0</xdr:col>
      <xdr:colOff>1152525</xdr:colOff>
      <xdr:row>30</xdr:row>
      <xdr:rowOff>1152525</xdr:rowOff>
    </xdr:to>
    <xdr:pic>
      <xdr:nvPicPr>
        <xdr:cNvPr id="26" name="Picture 186" descr="rockerarms.jpg">
          <a:hlinkClick r:id="rId71"/>
        </xdr:cNvPr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9525" y="294703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9525</xdr:rowOff>
    </xdr:from>
    <xdr:to>
      <xdr:col>0</xdr:col>
      <xdr:colOff>1152525</xdr:colOff>
      <xdr:row>31</xdr:row>
      <xdr:rowOff>1152525</xdr:rowOff>
    </xdr:to>
    <xdr:pic>
      <xdr:nvPicPr>
        <xdr:cNvPr id="27" name="Picture 187" descr="bracketassyofrockerarms.jpg">
          <a:hlinkClick r:id="rId74"/>
        </xdr:cNvPr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9525" y="306419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0</xdr:col>
      <xdr:colOff>1152525</xdr:colOff>
      <xdr:row>32</xdr:row>
      <xdr:rowOff>1152525</xdr:rowOff>
    </xdr:to>
    <xdr:pic>
      <xdr:nvPicPr>
        <xdr:cNvPr id="28" name="Picture 188" descr="rockerarmshafts.jpg">
          <a:hlinkClick r:id="rId77"/>
        </xdr:cNvPr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9525" y="318135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1143000</xdr:colOff>
      <xdr:row>33</xdr:row>
      <xdr:rowOff>1143000</xdr:rowOff>
    </xdr:to>
    <xdr:pic>
      <xdr:nvPicPr>
        <xdr:cNvPr id="29" name="Picture 189" descr="screwofrockerarms.jpg">
          <a:hlinkClick r:id="rId80"/>
        </xdr:cNvPr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329755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9525</xdr:rowOff>
    </xdr:from>
    <xdr:to>
      <xdr:col>0</xdr:col>
      <xdr:colOff>1152525</xdr:colOff>
      <xdr:row>34</xdr:row>
      <xdr:rowOff>1152525</xdr:rowOff>
    </xdr:to>
    <xdr:pic>
      <xdr:nvPicPr>
        <xdr:cNvPr id="30" name="Picture 190" descr="sparkplugs.jpg">
          <a:hlinkClick r:id="rId83"/>
        </xdr:cNvPr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9525" y="341566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</xdr:row>
      <xdr:rowOff>9525</xdr:rowOff>
    </xdr:from>
    <xdr:to>
      <xdr:col>0</xdr:col>
      <xdr:colOff>1152525</xdr:colOff>
      <xdr:row>35</xdr:row>
      <xdr:rowOff>1152525</xdr:rowOff>
    </xdr:to>
    <xdr:pic>
      <xdr:nvPicPr>
        <xdr:cNvPr id="31" name="Picture 191" descr="timingchains.jpg">
          <a:hlinkClick r:id="rId86"/>
        </xdr:cNvPr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525" y="353282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9525</xdr:rowOff>
    </xdr:from>
    <xdr:to>
      <xdr:col>0</xdr:col>
      <xdr:colOff>1152525</xdr:colOff>
      <xdr:row>36</xdr:row>
      <xdr:rowOff>1152525</xdr:rowOff>
    </xdr:to>
    <xdr:pic>
      <xdr:nvPicPr>
        <xdr:cNvPr id="32" name="Picture 192" descr="giudeofchains.jpg">
          <a:hlinkClick r:id="rId89"/>
        </xdr:cNvPr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9525" y="364998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</xdr:row>
      <xdr:rowOff>9525</xdr:rowOff>
    </xdr:from>
    <xdr:to>
      <xdr:col>0</xdr:col>
      <xdr:colOff>1152525</xdr:colOff>
      <xdr:row>37</xdr:row>
      <xdr:rowOff>1152525</xdr:rowOff>
    </xdr:to>
    <xdr:pic>
      <xdr:nvPicPr>
        <xdr:cNvPr id="33" name="Picture 193" descr="guideofvalves.jpg">
          <a:hlinkClick r:id="rId92"/>
        </xdr:cNvPr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9525" y="376713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38</xdr:row>
      <xdr:rowOff>9525</xdr:rowOff>
    </xdr:from>
    <xdr:to>
      <xdr:col>0</xdr:col>
      <xdr:colOff>1152525</xdr:colOff>
      <xdr:row>38</xdr:row>
      <xdr:rowOff>1152525</xdr:rowOff>
    </xdr:to>
    <xdr:pic>
      <xdr:nvPicPr>
        <xdr:cNvPr id="34" name="Picture 194" descr="oilsealofvalves.jpg">
          <a:hlinkClick r:id="rId95"/>
        </xdr:cNvPr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9525" y="388429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</xdr:row>
      <xdr:rowOff>9525</xdr:rowOff>
    </xdr:from>
    <xdr:to>
      <xdr:col>0</xdr:col>
      <xdr:colOff>1152525</xdr:colOff>
      <xdr:row>39</xdr:row>
      <xdr:rowOff>1152525</xdr:rowOff>
    </xdr:to>
    <xdr:pic>
      <xdr:nvPicPr>
        <xdr:cNvPr id="35" name="Picture 195" descr="springofvalves.jpg">
          <a:hlinkClick r:id="rId98"/>
        </xdr:cNvPr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9525" y="400145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9525</xdr:rowOff>
    </xdr:from>
    <xdr:to>
      <xdr:col>0</xdr:col>
      <xdr:colOff>1152525</xdr:colOff>
      <xdr:row>40</xdr:row>
      <xdr:rowOff>1152525</xdr:rowOff>
    </xdr:to>
    <xdr:pic>
      <xdr:nvPicPr>
        <xdr:cNvPr id="36" name="Picture 196" descr="springofvalves.jpg">
          <a:hlinkClick r:id="rId100"/>
        </xdr:cNvPr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9525" y="411861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0</xdr:col>
      <xdr:colOff>1152525</xdr:colOff>
      <xdr:row>41</xdr:row>
      <xdr:rowOff>1152525</xdr:rowOff>
    </xdr:to>
    <xdr:pic>
      <xdr:nvPicPr>
        <xdr:cNvPr id="37" name="Picture 197" descr="dowelpins.jpg">
          <a:hlinkClick r:id="rId103"/>
        </xdr:cNvPr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525" y="423576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42</xdr:row>
      <xdr:rowOff>9525</xdr:rowOff>
    </xdr:from>
    <xdr:to>
      <xdr:col>0</xdr:col>
      <xdr:colOff>1152525</xdr:colOff>
      <xdr:row>42</xdr:row>
      <xdr:rowOff>1152525</xdr:rowOff>
    </xdr:to>
    <xdr:pic>
      <xdr:nvPicPr>
        <xdr:cNvPr id="38" name="Picture 198" descr="rollers.jpg">
          <a:hlinkClick r:id="rId106"/>
        </xdr:cNvPr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525" y="435292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43</xdr:row>
      <xdr:rowOff>9525</xdr:rowOff>
    </xdr:from>
    <xdr:to>
      <xdr:col>0</xdr:col>
      <xdr:colOff>1152525</xdr:colOff>
      <xdr:row>43</xdr:row>
      <xdr:rowOff>1152525</xdr:rowOff>
    </xdr:to>
    <xdr:pic>
      <xdr:nvPicPr>
        <xdr:cNvPr id="39" name="Picture 199" descr="fanofdriveplates.jpg">
          <a:hlinkClick r:id="rId109"/>
        </xdr:cNvPr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9525" y="447008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9525</xdr:rowOff>
    </xdr:from>
    <xdr:to>
      <xdr:col>0</xdr:col>
      <xdr:colOff>1152525</xdr:colOff>
      <xdr:row>44</xdr:row>
      <xdr:rowOff>1152525</xdr:rowOff>
    </xdr:to>
    <xdr:pic>
      <xdr:nvPicPr>
        <xdr:cNvPr id="40" name="Picture 200" descr="driveplateassys.jpg">
          <a:hlinkClick r:id="rId112"/>
        </xdr:cNvPr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525" y="458724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45</xdr:row>
      <xdr:rowOff>9525</xdr:rowOff>
    </xdr:from>
    <xdr:to>
      <xdr:col>0</xdr:col>
      <xdr:colOff>1152525</xdr:colOff>
      <xdr:row>45</xdr:row>
      <xdr:rowOff>1152525</xdr:rowOff>
    </xdr:to>
    <xdr:pic>
      <xdr:nvPicPr>
        <xdr:cNvPr id="41" name="Picture 201" descr="clutchpuuleyassys.jpg">
          <a:hlinkClick r:id="rId115"/>
        </xdr:cNvPr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9525" y="470439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46</xdr:row>
      <xdr:rowOff>9525</xdr:rowOff>
    </xdr:from>
    <xdr:to>
      <xdr:col>0</xdr:col>
      <xdr:colOff>1152525</xdr:colOff>
      <xdr:row>46</xdr:row>
      <xdr:rowOff>1152525</xdr:rowOff>
    </xdr:to>
    <xdr:pic>
      <xdr:nvPicPr>
        <xdr:cNvPr id="42" name="Picture 202" descr="clutchpullywithoutcaps.jpg">
          <a:hlinkClick r:id="rId118"/>
        </xdr:cNvPr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9525" y="482155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</xdr:row>
      <xdr:rowOff>9525</xdr:rowOff>
    </xdr:from>
    <xdr:to>
      <xdr:col>0</xdr:col>
      <xdr:colOff>1152525</xdr:colOff>
      <xdr:row>47</xdr:row>
      <xdr:rowOff>1152525</xdr:rowOff>
    </xdr:to>
    <xdr:pic>
      <xdr:nvPicPr>
        <xdr:cNvPr id="43" name="Picture 203" descr="plateofclutchs.jpg">
          <a:hlinkClick r:id="rId121"/>
        </xdr:cNvPr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9525" y="493871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48</xdr:row>
      <xdr:rowOff>9525</xdr:rowOff>
    </xdr:from>
    <xdr:to>
      <xdr:col>0</xdr:col>
      <xdr:colOff>1152525</xdr:colOff>
      <xdr:row>48</xdr:row>
      <xdr:rowOff>1152525</xdr:rowOff>
    </xdr:to>
    <xdr:pic>
      <xdr:nvPicPr>
        <xdr:cNvPr id="44" name="Picture 204" descr="beltofdrives.jpg">
          <a:hlinkClick r:id="rId124"/>
        </xdr:cNvPr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525" y="505587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9525</xdr:rowOff>
    </xdr:from>
    <xdr:to>
      <xdr:col>0</xdr:col>
      <xdr:colOff>1152525</xdr:colOff>
      <xdr:row>49</xdr:row>
      <xdr:rowOff>1152525</xdr:rowOff>
    </xdr:to>
    <xdr:pic>
      <xdr:nvPicPr>
        <xdr:cNvPr id="45" name="Picture 205" descr="beltofdrives.jpg">
          <a:hlinkClick r:id="rId126"/>
        </xdr:cNvPr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525" y="517302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50</xdr:row>
      <xdr:rowOff>9525</xdr:rowOff>
    </xdr:from>
    <xdr:to>
      <xdr:col>0</xdr:col>
      <xdr:colOff>1152525</xdr:colOff>
      <xdr:row>50</xdr:row>
      <xdr:rowOff>1152525</xdr:rowOff>
    </xdr:to>
    <xdr:pic>
      <xdr:nvPicPr>
        <xdr:cNvPr id="46" name="Picture 206" descr="6polerotors.jpg">
          <a:hlinkClick r:id="rId129"/>
        </xdr:cNvPr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9525" y="529018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51</xdr:row>
      <xdr:rowOff>9525</xdr:rowOff>
    </xdr:from>
    <xdr:to>
      <xdr:col>0</xdr:col>
      <xdr:colOff>1152525</xdr:colOff>
      <xdr:row>51</xdr:row>
      <xdr:rowOff>1152525</xdr:rowOff>
    </xdr:to>
    <xdr:pic>
      <xdr:nvPicPr>
        <xdr:cNvPr id="47" name="Picture 207" descr="6polestators.jpg">
          <a:hlinkClick r:id="rId132"/>
        </xdr:cNvPr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9525" y="540734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9525</xdr:rowOff>
    </xdr:from>
    <xdr:to>
      <xdr:col>0</xdr:col>
      <xdr:colOff>1152525</xdr:colOff>
      <xdr:row>52</xdr:row>
      <xdr:rowOff>1152525</xdr:rowOff>
    </xdr:to>
    <xdr:pic>
      <xdr:nvPicPr>
        <xdr:cNvPr id="48" name="Picture 208" descr="8polerotors.jpg">
          <a:hlinkClick r:id="rId135"/>
        </xdr:cNvPr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9525" y="552450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9525</xdr:rowOff>
    </xdr:from>
    <xdr:to>
      <xdr:col>0</xdr:col>
      <xdr:colOff>1152525</xdr:colOff>
      <xdr:row>53</xdr:row>
      <xdr:rowOff>1152525</xdr:rowOff>
    </xdr:to>
    <xdr:pic>
      <xdr:nvPicPr>
        <xdr:cNvPr id="49" name="Picture 210" descr="8polestators.jpg">
          <a:hlinkClick r:id="rId138"/>
        </xdr:cNvPr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9525" y="564165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54</xdr:row>
      <xdr:rowOff>9525</xdr:rowOff>
    </xdr:from>
    <xdr:to>
      <xdr:col>0</xdr:col>
      <xdr:colOff>1152525</xdr:colOff>
      <xdr:row>54</xdr:row>
      <xdr:rowOff>1152525</xdr:rowOff>
    </xdr:to>
    <xdr:pic>
      <xdr:nvPicPr>
        <xdr:cNvPr id="50" name="Picture 211" descr="11polestators.jpg">
          <a:hlinkClick r:id="rId141"/>
        </xdr:cNvPr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9525" y="575881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55</xdr:row>
      <xdr:rowOff>9525</xdr:rowOff>
    </xdr:from>
    <xdr:to>
      <xdr:col>0</xdr:col>
      <xdr:colOff>1152525</xdr:colOff>
      <xdr:row>55</xdr:row>
      <xdr:rowOff>1152525</xdr:rowOff>
    </xdr:to>
    <xdr:pic>
      <xdr:nvPicPr>
        <xdr:cNvPr id="51" name="Picture 212" descr="lenghtenspindles.jpg">
          <a:hlinkClick r:id="rId144"/>
        </xdr:cNvPr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9525" y="587597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9525</xdr:rowOff>
    </xdr:from>
    <xdr:to>
      <xdr:col>0</xdr:col>
      <xdr:colOff>1152525</xdr:colOff>
      <xdr:row>56</xdr:row>
      <xdr:rowOff>1152525</xdr:rowOff>
    </xdr:to>
    <xdr:pic>
      <xdr:nvPicPr>
        <xdr:cNvPr id="52" name="Picture 213" descr="spindlekickstartes.jpg">
          <a:hlinkClick r:id="rId147"/>
        </xdr:cNvPr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9525" y="599313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57</xdr:row>
      <xdr:rowOff>9525</xdr:rowOff>
    </xdr:from>
    <xdr:to>
      <xdr:col>0</xdr:col>
      <xdr:colOff>1152525</xdr:colOff>
      <xdr:row>57</xdr:row>
      <xdr:rowOff>1152525</xdr:rowOff>
    </xdr:to>
    <xdr:pic>
      <xdr:nvPicPr>
        <xdr:cNvPr id="53" name="Picture 214" descr="shaftofclutchs.jpg">
          <a:hlinkClick r:id="rId150"/>
        </xdr:cNvPr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9525" y="611028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58</xdr:row>
      <xdr:rowOff>9525</xdr:rowOff>
    </xdr:from>
    <xdr:to>
      <xdr:col>0</xdr:col>
      <xdr:colOff>1152525</xdr:colOff>
      <xdr:row>58</xdr:row>
      <xdr:rowOff>1152525</xdr:rowOff>
    </xdr:to>
    <xdr:pic>
      <xdr:nvPicPr>
        <xdr:cNvPr id="54" name="Picture 215" descr="centralgears.jpg">
          <a:hlinkClick r:id="rId153"/>
        </xdr:cNvPr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9525" y="622744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1143000</xdr:colOff>
      <xdr:row>59</xdr:row>
      <xdr:rowOff>1143000</xdr:rowOff>
    </xdr:to>
    <xdr:pic>
      <xdr:nvPicPr>
        <xdr:cNvPr id="55" name="Picture 216" descr="finalgears.jpg">
          <a:hlinkClick r:id="rId156"/>
        </xdr:cNvPr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0" y="634365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60</xdr:row>
      <xdr:rowOff>9525</xdr:rowOff>
    </xdr:from>
    <xdr:to>
      <xdr:col>0</xdr:col>
      <xdr:colOff>1152525</xdr:colOff>
      <xdr:row>60</xdr:row>
      <xdr:rowOff>1152525</xdr:rowOff>
    </xdr:to>
    <xdr:pic>
      <xdr:nvPicPr>
        <xdr:cNvPr id="56" name="Picture 217" descr="leverassys.jpg">
          <a:hlinkClick r:id="rId159"/>
        </xdr:cNvPr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9525" y="646176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61</xdr:row>
      <xdr:rowOff>9525</xdr:rowOff>
    </xdr:from>
    <xdr:to>
      <xdr:col>0</xdr:col>
      <xdr:colOff>1152525</xdr:colOff>
      <xdr:row>61</xdr:row>
      <xdr:rowOff>1152525</xdr:rowOff>
    </xdr:to>
    <xdr:pic>
      <xdr:nvPicPr>
        <xdr:cNvPr id="57" name="Picture 218" descr="shaftoftransimissions.jpg">
          <a:hlinkClick r:id="rId162"/>
        </xdr:cNvPr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9525" y="657891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9525</xdr:rowOff>
    </xdr:from>
    <xdr:to>
      <xdr:col>0</xdr:col>
      <xdr:colOff>1152525</xdr:colOff>
      <xdr:row>62</xdr:row>
      <xdr:rowOff>1152525</xdr:rowOff>
    </xdr:to>
    <xdr:pic>
      <xdr:nvPicPr>
        <xdr:cNvPr id="58" name="Picture 219" descr="lengthenmainshafts.jpg">
          <a:hlinkClick r:id="rId165"/>
        </xdr:cNvPr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9525" y="669607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9525</xdr:rowOff>
    </xdr:from>
    <xdr:to>
      <xdr:col>0</xdr:col>
      <xdr:colOff>1152525</xdr:colOff>
      <xdr:row>63</xdr:row>
      <xdr:rowOff>1152525</xdr:rowOff>
    </xdr:to>
    <xdr:pic>
      <xdr:nvPicPr>
        <xdr:cNvPr id="59" name="Picture 220" descr="gearoffuelreduces.jpg">
          <a:hlinkClick r:id="rId168"/>
        </xdr:cNvPr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9525" y="681323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64</xdr:row>
      <xdr:rowOff>9525</xdr:rowOff>
    </xdr:from>
    <xdr:to>
      <xdr:col>0</xdr:col>
      <xdr:colOff>1152525</xdr:colOff>
      <xdr:row>64</xdr:row>
      <xdr:rowOff>1152525</xdr:rowOff>
    </xdr:to>
    <xdr:pic>
      <xdr:nvPicPr>
        <xdr:cNvPr id="60" name="Picture 221" descr="connetingrodassys.jpg">
          <a:hlinkClick r:id="rId171"/>
        </xdr:cNvPr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9525" y="693039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65</xdr:row>
      <xdr:rowOff>9525</xdr:rowOff>
    </xdr:from>
    <xdr:to>
      <xdr:col>0</xdr:col>
      <xdr:colOff>1152525</xdr:colOff>
      <xdr:row>65</xdr:row>
      <xdr:rowOff>1152525</xdr:rowOff>
    </xdr:to>
    <xdr:pic>
      <xdr:nvPicPr>
        <xdr:cNvPr id="61" name="Picture 222" descr="chainofoilpumps.jpg">
          <a:hlinkClick r:id="rId174"/>
        </xdr:cNvPr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9525" y="704754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66</xdr:row>
      <xdr:rowOff>9525</xdr:rowOff>
    </xdr:from>
    <xdr:to>
      <xdr:col>0</xdr:col>
      <xdr:colOff>1152525</xdr:colOff>
      <xdr:row>66</xdr:row>
      <xdr:rowOff>1152525</xdr:rowOff>
    </xdr:to>
    <xdr:pic>
      <xdr:nvPicPr>
        <xdr:cNvPr id="62" name="Picture 223" descr="drivechainofoilpumps.jpg">
          <a:hlinkClick r:id="rId177"/>
        </xdr:cNvPr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9525" y="716470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67</xdr:row>
      <xdr:rowOff>9525</xdr:rowOff>
    </xdr:from>
    <xdr:to>
      <xdr:col>0</xdr:col>
      <xdr:colOff>1152525</xdr:colOff>
      <xdr:row>67</xdr:row>
      <xdr:rowOff>1152525</xdr:rowOff>
    </xdr:to>
    <xdr:pic>
      <xdr:nvPicPr>
        <xdr:cNvPr id="63" name="Picture 224" descr="adjustings.jpg">
          <a:hlinkClick r:id="rId180"/>
        </xdr:cNvPr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9525" y="728186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68</xdr:row>
      <xdr:rowOff>9525</xdr:rowOff>
    </xdr:from>
    <xdr:to>
      <xdr:col>0</xdr:col>
      <xdr:colOff>1152525</xdr:colOff>
      <xdr:row>68</xdr:row>
      <xdr:rowOff>1152525</xdr:rowOff>
    </xdr:to>
    <xdr:pic>
      <xdr:nvPicPr>
        <xdr:cNvPr id="64" name="Picture 226" descr="bushhanges.jpg">
          <a:hlinkClick r:id="rId183"/>
        </xdr:cNvPr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9525" y="739902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69</xdr:row>
      <xdr:rowOff>9525</xdr:rowOff>
    </xdr:from>
    <xdr:to>
      <xdr:col>0</xdr:col>
      <xdr:colOff>1152525</xdr:colOff>
      <xdr:row>69</xdr:row>
      <xdr:rowOff>1152525</xdr:rowOff>
    </xdr:to>
    <xdr:pic>
      <xdr:nvPicPr>
        <xdr:cNvPr id="65" name="Picture 227" descr="bushhangles.jpg">
          <a:hlinkClick r:id="rId186"/>
        </xdr:cNvPr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9525" y="751617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9525</xdr:rowOff>
    </xdr:from>
    <xdr:to>
      <xdr:col>0</xdr:col>
      <xdr:colOff>1152525</xdr:colOff>
      <xdr:row>70</xdr:row>
      <xdr:rowOff>1152525</xdr:rowOff>
    </xdr:to>
    <xdr:pic>
      <xdr:nvPicPr>
        <xdr:cNvPr id="66" name="Picture 228" descr="soras.jpg">
          <a:hlinkClick r:id="rId189"/>
        </xdr:cNvPr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9525" y="763333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71</xdr:row>
      <xdr:rowOff>9525</xdr:rowOff>
    </xdr:from>
    <xdr:to>
      <xdr:col>0</xdr:col>
      <xdr:colOff>1152525</xdr:colOff>
      <xdr:row>71</xdr:row>
      <xdr:rowOff>1152525</xdr:rowOff>
    </xdr:to>
    <xdr:pic>
      <xdr:nvPicPr>
        <xdr:cNvPr id="67" name="Picture 229" descr="capofoilfilters.jpg">
          <a:hlinkClick r:id="rId192"/>
        </xdr:cNvPr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9525" y="775049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9525</xdr:rowOff>
    </xdr:from>
    <xdr:to>
      <xdr:col>0</xdr:col>
      <xdr:colOff>1152525</xdr:colOff>
      <xdr:row>72</xdr:row>
      <xdr:rowOff>1152525</xdr:rowOff>
    </xdr:to>
    <xdr:pic>
      <xdr:nvPicPr>
        <xdr:cNvPr id="68" name="Picture 230" descr="rollerofstartmotors.jpg">
          <a:hlinkClick r:id="rId195"/>
        </xdr:cNvPr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9525" y="786765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1143000</xdr:colOff>
      <xdr:row>73</xdr:row>
      <xdr:rowOff>1143000</xdr:rowOff>
    </xdr:to>
    <xdr:pic>
      <xdr:nvPicPr>
        <xdr:cNvPr id="69" name="Picture 231" descr="fulsetofoilseals.jpg">
          <a:hlinkClick r:id="rId198"/>
        </xdr:cNvPr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0" y="798385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74</xdr:row>
      <xdr:rowOff>9525</xdr:rowOff>
    </xdr:from>
    <xdr:to>
      <xdr:col>0</xdr:col>
      <xdr:colOff>1152525</xdr:colOff>
      <xdr:row>74</xdr:row>
      <xdr:rowOff>1152525</xdr:rowOff>
    </xdr:to>
    <xdr:pic>
      <xdr:nvPicPr>
        <xdr:cNvPr id="70" name="Picture 232" descr="oildiprods.jpg">
          <a:hlinkClick r:id="rId201"/>
        </xdr:cNvPr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9525" y="810196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75</xdr:row>
      <xdr:rowOff>9525</xdr:rowOff>
    </xdr:from>
    <xdr:to>
      <xdr:col>0</xdr:col>
      <xdr:colOff>1152525</xdr:colOff>
      <xdr:row>75</xdr:row>
      <xdr:rowOff>1152525</xdr:rowOff>
    </xdr:to>
    <xdr:pic>
      <xdr:nvPicPr>
        <xdr:cNvPr id="71" name="Picture 233" descr="halfgaskers.jpg">
          <a:hlinkClick r:id="rId204"/>
        </xdr:cNvPr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9525" y="821912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76</xdr:row>
      <xdr:rowOff>9525</xdr:rowOff>
    </xdr:from>
    <xdr:to>
      <xdr:col>0</xdr:col>
      <xdr:colOff>1152525</xdr:colOff>
      <xdr:row>76</xdr:row>
      <xdr:rowOff>1152525</xdr:rowOff>
    </xdr:to>
    <xdr:pic>
      <xdr:nvPicPr>
        <xdr:cNvPr id="72" name="Picture 234" descr="fullsetofgaskets.jpg">
          <a:hlinkClick r:id="rId207"/>
        </xdr:cNvPr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9525" y="833628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77</xdr:row>
      <xdr:rowOff>9525</xdr:rowOff>
    </xdr:from>
    <xdr:to>
      <xdr:col>0</xdr:col>
      <xdr:colOff>1152525</xdr:colOff>
      <xdr:row>77</xdr:row>
      <xdr:rowOff>1152525</xdr:rowOff>
    </xdr:to>
    <xdr:pic>
      <xdr:nvPicPr>
        <xdr:cNvPr id="73" name="Picture 235" descr="flashers.jpg">
          <a:hlinkClick r:id="rId210"/>
        </xdr:cNvPr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9525" y="845343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78</xdr:row>
      <xdr:rowOff>9525</xdr:rowOff>
    </xdr:from>
    <xdr:to>
      <xdr:col>0</xdr:col>
      <xdr:colOff>1152525</xdr:colOff>
      <xdr:row>78</xdr:row>
      <xdr:rowOff>1152525</xdr:rowOff>
    </xdr:to>
    <xdr:pic>
      <xdr:nvPicPr>
        <xdr:cNvPr id="74" name="Picture 236" descr="rectifiers.jpg">
          <a:hlinkClick r:id="rId213"/>
        </xdr:cNvPr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9525" y="857059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9525</xdr:rowOff>
    </xdr:from>
    <xdr:to>
      <xdr:col>0</xdr:col>
      <xdr:colOff>1152525</xdr:colOff>
      <xdr:row>79</xdr:row>
      <xdr:rowOff>1152525</xdr:rowOff>
    </xdr:to>
    <xdr:pic>
      <xdr:nvPicPr>
        <xdr:cNvPr id="75" name="Picture 237" descr="rectifier1s.jpg">
          <a:hlinkClick r:id="rId216"/>
        </xdr:cNvPr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9525" y="868775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9525</xdr:rowOff>
    </xdr:from>
    <xdr:to>
      <xdr:col>0</xdr:col>
      <xdr:colOff>1152525</xdr:colOff>
      <xdr:row>80</xdr:row>
      <xdr:rowOff>1152525</xdr:rowOff>
    </xdr:to>
    <xdr:pic>
      <xdr:nvPicPr>
        <xdr:cNvPr id="76" name="Picture 238" descr="rectifier2s.jpg">
          <a:hlinkClick r:id="rId219"/>
        </xdr:cNvPr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9525" y="880491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9525</xdr:rowOff>
    </xdr:from>
    <xdr:to>
      <xdr:col>0</xdr:col>
      <xdr:colOff>1152525</xdr:colOff>
      <xdr:row>81</xdr:row>
      <xdr:rowOff>1152525</xdr:rowOff>
    </xdr:to>
    <xdr:pic>
      <xdr:nvPicPr>
        <xdr:cNvPr id="77" name="Picture 239" descr="coilignition+capsparkplugs.jpg">
          <a:hlinkClick r:id="rId222"/>
        </xdr:cNvPr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9525" y="892206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82</xdr:row>
      <xdr:rowOff>9525</xdr:rowOff>
    </xdr:from>
    <xdr:to>
      <xdr:col>0</xdr:col>
      <xdr:colOff>1152525</xdr:colOff>
      <xdr:row>82</xdr:row>
      <xdr:rowOff>1152525</xdr:rowOff>
    </xdr:to>
    <xdr:pic>
      <xdr:nvPicPr>
        <xdr:cNvPr id="78" name="Picture 240" descr="capofsparkplugs.jpg">
          <a:hlinkClick r:id="rId225"/>
        </xdr:cNvPr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9525" y="903922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83</xdr:row>
      <xdr:rowOff>9525</xdr:rowOff>
    </xdr:from>
    <xdr:to>
      <xdr:col>0</xdr:col>
      <xdr:colOff>1152525</xdr:colOff>
      <xdr:row>83</xdr:row>
      <xdr:rowOff>1152525</xdr:rowOff>
    </xdr:to>
    <xdr:pic>
      <xdr:nvPicPr>
        <xdr:cNvPr id="79" name="Picture 241" descr="relaystartingmotors.jpg">
          <a:hlinkClick r:id="rId228"/>
        </xdr:cNvPr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9525" y="915638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84</xdr:row>
      <xdr:rowOff>9525</xdr:rowOff>
    </xdr:from>
    <xdr:to>
      <xdr:col>0</xdr:col>
      <xdr:colOff>1152525</xdr:colOff>
      <xdr:row>84</xdr:row>
      <xdr:rowOff>1152525</xdr:rowOff>
    </xdr:to>
    <xdr:pic>
      <xdr:nvPicPr>
        <xdr:cNvPr id="80" name="Picture 242" descr="cdis.jpg">
          <a:hlinkClick r:id="rId231"/>
        </xdr:cNvPr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9525" y="927354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85</xdr:row>
      <xdr:rowOff>9525</xdr:rowOff>
    </xdr:from>
    <xdr:to>
      <xdr:col>0</xdr:col>
      <xdr:colOff>1152525</xdr:colOff>
      <xdr:row>85</xdr:row>
      <xdr:rowOff>1152525</xdr:rowOff>
    </xdr:to>
    <xdr:pic>
      <xdr:nvPicPr>
        <xdr:cNvPr id="81" name="Picture 243" descr="pancompcoolings.jpg">
          <a:hlinkClick r:id="rId234"/>
        </xdr:cNvPr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9525" y="939069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86</xdr:row>
      <xdr:rowOff>9525</xdr:rowOff>
    </xdr:from>
    <xdr:to>
      <xdr:col>0</xdr:col>
      <xdr:colOff>1152525</xdr:colOff>
      <xdr:row>86</xdr:row>
      <xdr:rowOff>1152525</xdr:rowOff>
    </xdr:to>
    <xdr:pic>
      <xdr:nvPicPr>
        <xdr:cNvPr id="82" name="Picture 244" descr="fancovers.jpg">
          <a:hlinkClick r:id="rId237"/>
        </xdr:cNvPr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9525" y="950785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87</xdr:row>
      <xdr:rowOff>9525</xdr:rowOff>
    </xdr:from>
    <xdr:to>
      <xdr:col>0</xdr:col>
      <xdr:colOff>1152525</xdr:colOff>
      <xdr:row>87</xdr:row>
      <xdr:rowOff>1152525</xdr:rowOff>
    </xdr:to>
    <xdr:pic>
      <xdr:nvPicPr>
        <xdr:cNvPr id="83" name="Picture 245" descr="abcovers.jpg">
          <a:hlinkClick r:id="rId240"/>
        </xdr:cNvPr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9525" y="962501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88</xdr:row>
      <xdr:rowOff>9525</xdr:rowOff>
    </xdr:from>
    <xdr:to>
      <xdr:col>0</xdr:col>
      <xdr:colOff>1152525</xdr:colOff>
      <xdr:row>88</xdr:row>
      <xdr:rowOff>1152525</xdr:rowOff>
    </xdr:to>
    <xdr:pic>
      <xdr:nvPicPr>
        <xdr:cNvPr id="84" name="Picture 246" descr="inletpipes.jpg">
          <a:hlinkClick r:id="rId243"/>
        </xdr:cNvPr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9525" y="974217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89</xdr:row>
      <xdr:rowOff>9525</xdr:rowOff>
    </xdr:from>
    <xdr:to>
      <xdr:col>0</xdr:col>
      <xdr:colOff>1152525</xdr:colOff>
      <xdr:row>89</xdr:row>
      <xdr:rowOff>1152525</xdr:rowOff>
    </xdr:to>
    <xdr:pic>
      <xdr:nvPicPr>
        <xdr:cNvPr id="85" name="Picture 247" descr="carburetors.jpg">
          <a:hlinkClick r:id="rId246"/>
        </xdr:cNvPr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9525" y="985932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90</xdr:row>
      <xdr:rowOff>9525</xdr:rowOff>
    </xdr:from>
    <xdr:to>
      <xdr:col>0</xdr:col>
      <xdr:colOff>1152525</xdr:colOff>
      <xdr:row>90</xdr:row>
      <xdr:rowOff>1152525</xdr:rowOff>
    </xdr:to>
    <xdr:pic>
      <xdr:nvPicPr>
        <xdr:cNvPr id="86" name="Picture 248" descr="valuesets.jpg">
          <a:hlinkClick r:id="rId249"/>
        </xdr:cNvPr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9525" y="997648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91</xdr:row>
      <xdr:rowOff>9525</xdr:rowOff>
    </xdr:from>
    <xdr:to>
      <xdr:col>0</xdr:col>
      <xdr:colOff>1152525</xdr:colOff>
      <xdr:row>91</xdr:row>
      <xdr:rowOff>1152525</xdr:rowOff>
    </xdr:to>
    <xdr:pic>
      <xdr:nvPicPr>
        <xdr:cNvPr id="87" name="Picture 249" descr="airfilters.jpg">
          <a:hlinkClick r:id="rId252"/>
        </xdr:cNvPr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9525" y="1009364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92</xdr:row>
      <xdr:rowOff>9525</xdr:rowOff>
    </xdr:from>
    <xdr:to>
      <xdr:col>0</xdr:col>
      <xdr:colOff>1152525</xdr:colOff>
      <xdr:row>92</xdr:row>
      <xdr:rowOff>1152525</xdr:rowOff>
    </xdr:to>
    <xdr:pic>
      <xdr:nvPicPr>
        <xdr:cNvPr id="88" name="Picture 250" descr="coreofaairfilters.jpg">
          <a:hlinkClick r:id="rId255"/>
        </xdr:cNvPr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9525" y="1021080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93</xdr:row>
      <xdr:rowOff>9525</xdr:rowOff>
    </xdr:from>
    <xdr:to>
      <xdr:col>0</xdr:col>
      <xdr:colOff>1152525</xdr:colOff>
      <xdr:row>93</xdr:row>
      <xdr:rowOff>1152525</xdr:rowOff>
    </xdr:to>
    <xdr:pic>
      <xdr:nvPicPr>
        <xdr:cNvPr id="89" name="Picture 251" descr="gasfilters.jpg">
          <a:hlinkClick r:id="rId258"/>
        </xdr:cNvPr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9525" y="1032795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94</xdr:row>
      <xdr:rowOff>9525</xdr:rowOff>
    </xdr:from>
    <xdr:to>
      <xdr:col>0</xdr:col>
      <xdr:colOff>1152525</xdr:colOff>
      <xdr:row>94</xdr:row>
      <xdr:rowOff>1152525</xdr:rowOff>
    </xdr:to>
    <xdr:pic>
      <xdr:nvPicPr>
        <xdr:cNvPr id="90" name="Picture 252" descr="fuelpetcocks.jpg">
          <a:hlinkClick r:id="rId261"/>
        </xdr:cNvPr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9525" y="1044511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95</xdr:row>
      <xdr:rowOff>9525</xdr:rowOff>
    </xdr:from>
    <xdr:to>
      <xdr:col>0</xdr:col>
      <xdr:colOff>1171575</xdr:colOff>
      <xdr:row>95</xdr:row>
      <xdr:rowOff>1152525</xdr:rowOff>
    </xdr:to>
    <xdr:pic>
      <xdr:nvPicPr>
        <xdr:cNvPr id="91" name="Picture 253" descr="speedometercables.jpg">
          <a:hlinkClick r:id="rId264"/>
        </xdr:cNvPr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19050" y="10562272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96</xdr:row>
      <xdr:rowOff>9525</xdr:rowOff>
    </xdr:from>
    <xdr:to>
      <xdr:col>0</xdr:col>
      <xdr:colOff>1171575</xdr:colOff>
      <xdr:row>96</xdr:row>
      <xdr:rowOff>1152525</xdr:rowOff>
    </xdr:to>
    <xdr:pic>
      <xdr:nvPicPr>
        <xdr:cNvPr id="92" name="Picture 254" descr="speedometercablebs.jpg">
          <a:hlinkClick r:id="rId267"/>
        </xdr:cNvPr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19050" y="106794300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97</xdr:row>
      <xdr:rowOff>9525</xdr:rowOff>
    </xdr:from>
    <xdr:to>
      <xdr:col>0</xdr:col>
      <xdr:colOff>1171575</xdr:colOff>
      <xdr:row>97</xdr:row>
      <xdr:rowOff>1152525</xdr:rowOff>
    </xdr:to>
    <xdr:pic>
      <xdr:nvPicPr>
        <xdr:cNvPr id="93" name="Picture 255" descr="rearbrakecables.jpg">
          <a:hlinkClick r:id="rId270"/>
        </xdr:cNvPr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19050" y="10796587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98</xdr:row>
      <xdr:rowOff>9525</xdr:rowOff>
    </xdr:from>
    <xdr:to>
      <xdr:col>0</xdr:col>
      <xdr:colOff>1171575</xdr:colOff>
      <xdr:row>98</xdr:row>
      <xdr:rowOff>1152525</xdr:rowOff>
    </xdr:to>
    <xdr:pic>
      <xdr:nvPicPr>
        <xdr:cNvPr id="94" name="Picture 256" descr="hoses.jpg">
          <a:hlinkClick r:id="rId273"/>
        </xdr:cNvPr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19050" y="109137450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99</xdr:row>
      <xdr:rowOff>9525</xdr:rowOff>
    </xdr:from>
    <xdr:to>
      <xdr:col>0</xdr:col>
      <xdr:colOff>1171575</xdr:colOff>
      <xdr:row>99</xdr:row>
      <xdr:rowOff>1152525</xdr:rowOff>
    </xdr:to>
    <xdr:pic>
      <xdr:nvPicPr>
        <xdr:cNvPr id="95" name="Picture 257" descr="throttlecables.jpg">
          <a:hlinkClick r:id="rId276"/>
        </xdr:cNvPr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19050" y="11030902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100</xdr:row>
      <xdr:rowOff>9525</xdr:rowOff>
    </xdr:from>
    <xdr:to>
      <xdr:col>0</xdr:col>
      <xdr:colOff>1171575</xdr:colOff>
      <xdr:row>100</xdr:row>
      <xdr:rowOff>1152525</xdr:rowOff>
    </xdr:to>
    <xdr:pic>
      <xdr:nvPicPr>
        <xdr:cNvPr id="96" name="Picture 258" descr="solanas.jpg">
          <a:hlinkClick r:id="rId279"/>
        </xdr:cNvPr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19050" y="111480600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101</xdr:row>
      <xdr:rowOff>9525</xdr:rowOff>
    </xdr:from>
    <xdr:to>
      <xdr:col>0</xdr:col>
      <xdr:colOff>1171575</xdr:colOff>
      <xdr:row>101</xdr:row>
      <xdr:rowOff>1152525</xdr:rowOff>
    </xdr:to>
    <xdr:pic>
      <xdr:nvPicPr>
        <xdr:cNvPr id="97" name="Picture 259" descr="falcons.jpg">
          <a:hlinkClick r:id="rId282"/>
        </xdr:cNvPr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19050" y="11265217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102</xdr:row>
      <xdr:rowOff>9525</xdr:rowOff>
    </xdr:from>
    <xdr:to>
      <xdr:col>0</xdr:col>
      <xdr:colOff>1171575</xdr:colOff>
      <xdr:row>102</xdr:row>
      <xdr:rowOff>1152525</xdr:rowOff>
    </xdr:to>
    <xdr:pic>
      <xdr:nvPicPr>
        <xdr:cNvPr id="98" name="Picture 260" descr="t17s.jpg">
          <a:hlinkClick r:id="rId285"/>
        </xdr:cNvPr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19050" y="113823750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103</xdr:row>
      <xdr:rowOff>9525</xdr:rowOff>
    </xdr:from>
    <xdr:to>
      <xdr:col>0</xdr:col>
      <xdr:colOff>1171575</xdr:colOff>
      <xdr:row>103</xdr:row>
      <xdr:rowOff>1152525</xdr:rowOff>
    </xdr:to>
    <xdr:pic>
      <xdr:nvPicPr>
        <xdr:cNvPr id="99" name="Picture 261" descr="drumshoes.jpg">
          <a:hlinkClick r:id="rId288"/>
        </xdr:cNvPr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19050" y="11499532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104</xdr:row>
      <xdr:rowOff>9525</xdr:rowOff>
    </xdr:from>
    <xdr:to>
      <xdr:col>0</xdr:col>
      <xdr:colOff>1171575</xdr:colOff>
      <xdr:row>104</xdr:row>
      <xdr:rowOff>1152525</xdr:rowOff>
    </xdr:to>
    <xdr:pic>
      <xdr:nvPicPr>
        <xdr:cNvPr id="100" name="Picture 262" descr="bearingsteeringstems.jpg">
          <a:hlinkClick r:id="rId291"/>
        </xdr:cNvPr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19050" y="116166900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105</xdr:row>
      <xdr:rowOff>9525</xdr:rowOff>
    </xdr:from>
    <xdr:to>
      <xdr:col>0</xdr:col>
      <xdr:colOff>1171575</xdr:colOff>
      <xdr:row>105</xdr:row>
      <xdr:rowOff>1152525</xdr:rowOff>
    </xdr:to>
    <xdr:pic>
      <xdr:nvPicPr>
        <xdr:cNvPr id="101" name="Picture 263" descr="speedometergears.jpg">
          <a:hlinkClick r:id="rId294"/>
        </xdr:cNvPr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19050" y="11733847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106</xdr:row>
      <xdr:rowOff>9525</xdr:rowOff>
    </xdr:from>
    <xdr:to>
      <xdr:col>0</xdr:col>
      <xdr:colOff>1171575</xdr:colOff>
      <xdr:row>106</xdr:row>
      <xdr:rowOff>1152525</xdr:rowOff>
    </xdr:to>
    <xdr:pic>
      <xdr:nvPicPr>
        <xdr:cNvPr id="102" name="Picture 264" descr="fuelsenser1s.jpg">
          <a:hlinkClick r:id="rId297"/>
        </xdr:cNvPr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19050" y="118510050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107</xdr:row>
      <xdr:rowOff>9525</xdr:rowOff>
    </xdr:from>
    <xdr:to>
      <xdr:col>0</xdr:col>
      <xdr:colOff>1171575</xdr:colOff>
      <xdr:row>107</xdr:row>
      <xdr:rowOff>1152525</xdr:rowOff>
    </xdr:to>
    <xdr:pic>
      <xdr:nvPicPr>
        <xdr:cNvPr id="103" name="Picture 265" descr="fuelsenser2s.jpg">
          <a:hlinkClick r:id="rId300"/>
        </xdr:cNvPr>
        <xdr:cNvPicPr preferRelativeResize="1">
          <a:picLocks noChangeAspect="1"/>
        </xdr:cNvPicPr>
      </xdr:nvPicPr>
      <xdr:blipFill>
        <a:blip r:embed="rId298"/>
        <a:stretch>
          <a:fillRect/>
        </a:stretch>
      </xdr:blipFill>
      <xdr:spPr>
        <a:xfrm>
          <a:off x="19050" y="11968162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108</xdr:row>
      <xdr:rowOff>9525</xdr:rowOff>
    </xdr:from>
    <xdr:to>
      <xdr:col>0</xdr:col>
      <xdr:colOff>1171575</xdr:colOff>
      <xdr:row>108</xdr:row>
      <xdr:rowOff>1152525</xdr:rowOff>
    </xdr:to>
    <xdr:pic>
      <xdr:nvPicPr>
        <xdr:cNvPr id="104" name="Picture 266" descr="fuelsensers.jpg">
          <a:hlinkClick r:id="rId303"/>
        </xdr:cNvPr>
        <xdr:cNvPicPr preferRelativeResize="1">
          <a:picLocks noChangeAspect="1"/>
        </xdr:cNvPicPr>
      </xdr:nvPicPr>
      <xdr:blipFill>
        <a:blip r:embed="rId301"/>
        <a:stretch>
          <a:fillRect/>
        </a:stretch>
      </xdr:blipFill>
      <xdr:spPr>
        <a:xfrm>
          <a:off x="19050" y="120853200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109</xdr:row>
      <xdr:rowOff>9525</xdr:rowOff>
    </xdr:from>
    <xdr:to>
      <xdr:col>0</xdr:col>
      <xdr:colOff>1171575</xdr:colOff>
      <xdr:row>109</xdr:row>
      <xdr:rowOff>1152525</xdr:rowOff>
    </xdr:to>
    <xdr:pic>
      <xdr:nvPicPr>
        <xdr:cNvPr id="105" name="Picture 267" descr="sensers.jpg">
          <a:hlinkClick r:id="rId306"/>
        </xdr:cNvPr>
        <xdr:cNvPicPr preferRelativeResize="1">
          <a:picLocks noChangeAspect="1"/>
        </xdr:cNvPicPr>
      </xdr:nvPicPr>
      <xdr:blipFill>
        <a:blip r:embed="rId304"/>
        <a:stretch>
          <a:fillRect/>
        </a:stretch>
      </xdr:blipFill>
      <xdr:spPr>
        <a:xfrm>
          <a:off x="19050" y="12202477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110</xdr:row>
      <xdr:rowOff>9525</xdr:rowOff>
    </xdr:from>
    <xdr:to>
      <xdr:col>0</xdr:col>
      <xdr:colOff>1171575</xdr:colOff>
      <xdr:row>110</xdr:row>
      <xdr:rowOff>1152525</xdr:rowOff>
    </xdr:to>
    <xdr:pic>
      <xdr:nvPicPr>
        <xdr:cNvPr id="106" name="Picture 268" descr="speakers.jpg">
          <a:hlinkClick r:id="rId309"/>
        </xdr:cNvPr>
        <xdr:cNvPicPr preferRelativeResize="1">
          <a:picLocks noChangeAspect="1"/>
        </xdr:cNvPicPr>
      </xdr:nvPicPr>
      <xdr:blipFill>
        <a:blip r:embed="rId307"/>
        <a:stretch>
          <a:fillRect/>
        </a:stretch>
      </xdr:blipFill>
      <xdr:spPr>
        <a:xfrm>
          <a:off x="19050" y="123196350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-lift.com/" TargetMode="External" /><Relationship Id="rId2" Type="http://schemas.openxmlformats.org/officeDocument/2006/relationships/hyperlink" Target="http://www.dra-sports.com/" TargetMode="External" /><Relationship Id="rId3" Type="http://schemas.openxmlformats.org/officeDocument/2006/relationships/hyperlink" Target="http://motor.mortch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" sqref="F7"/>
    </sheetView>
  </sheetViews>
  <sheetFormatPr defaultColWidth="9.140625" defaultRowHeight="15"/>
  <cols>
    <col min="1" max="1" width="17.57421875" style="0" customWidth="1"/>
    <col min="2" max="2" width="14.57421875" style="0" bestFit="1" customWidth="1"/>
    <col min="3" max="3" width="36.00390625" style="3" bestFit="1" customWidth="1"/>
    <col min="4" max="4" width="23.140625" style="3" customWidth="1"/>
    <col min="5" max="5" width="11.57421875" style="31" customWidth="1"/>
    <col min="6" max="6" width="11.28125" style="6" customWidth="1"/>
    <col min="7" max="7" width="13.421875" style="5" bestFit="1" customWidth="1"/>
    <col min="8" max="8" width="11.28125" style="20" bestFit="1" customWidth="1"/>
    <col min="9" max="9" width="9.28125" style="34" bestFit="1" customWidth="1"/>
    <col min="10" max="10" width="9.28125" style="21" bestFit="1" customWidth="1"/>
    <col min="11" max="11" width="11.28125" style="20" bestFit="1" customWidth="1"/>
    <col min="12" max="12" width="9.28125" style="21" bestFit="1" customWidth="1"/>
  </cols>
  <sheetData>
    <row r="1" spans="1:15" s="8" customFormat="1" ht="27">
      <c r="A1" s="49" t="s">
        <v>318</v>
      </c>
      <c r="B1" s="49"/>
      <c r="C1" s="49"/>
      <c r="D1" s="49"/>
      <c r="E1" s="49"/>
      <c r="F1" s="49"/>
      <c r="G1" s="49"/>
      <c r="H1" s="20"/>
      <c r="I1" s="34"/>
      <c r="J1" s="21"/>
      <c r="K1" s="20"/>
      <c r="L1" s="21"/>
      <c r="M1" s="7"/>
      <c r="N1" s="7"/>
      <c r="O1" s="7"/>
    </row>
    <row r="2" spans="1:15" s="10" customFormat="1" ht="15.75">
      <c r="A2" s="50" t="s">
        <v>317</v>
      </c>
      <c r="B2" s="50"/>
      <c r="C2" s="50"/>
      <c r="D2" s="50"/>
      <c r="E2" s="50"/>
      <c r="F2" s="50"/>
      <c r="G2" s="50"/>
      <c r="H2" s="9"/>
      <c r="I2" s="34"/>
      <c r="J2" s="21"/>
      <c r="K2" s="9"/>
      <c r="L2" s="21"/>
      <c r="M2" s="9"/>
      <c r="N2" s="9"/>
      <c r="O2" s="9"/>
    </row>
    <row r="3" spans="1:12" s="10" customFormat="1" ht="15">
      <c r="A3" s="11"/>
      <c r="B3" s="11"/>
      <c r="C3" s="24"/>
      <c r="D3" s="24"/>
      <c r="E3" s="32"/>
      <c r="H3" s="20"/>
      <c r="I3" s="34"/>
      <c r="J3" s="21"/>
      <c r="K3" s="20"/>
      <c r="L3" s="21"/>
    </row>
    <row r="4" spans="1:15" s="10" customFormat="1" ht="18">
      <c r="A4" s="51" t="s">
        <v>264</v>
      </c>
      <c r="B4" s="51"/>
      <c r="C4" s="51"/>
      <c r="D4" s="51"/>
      <c r="E4" s="51"/>
      <c r="F4" s="51"/>
      <c r="G4" s="51"/>
      <c r="H4" s="20"/>
      <c r="I4" s="34"/>
      <c r="J4" s="21"/>
      <c r="K4" s="20"/>
      <c r="L4" s="21"/>
      <c r="M4" s="12"/>
      <c r="N4" s="12"/>
      <c r="O4" s="12"/>
    </row>
    <row r="6" spans="1:12" s="28" customFormat="1" ht="15">
      <c r="A6" s="25" t="s">
        <v>2</v>
      </c>
      <c r="B6" s="25" t="s">
        <v>234</v>
      </c>
      <c r="C6" s="48" t="s">
        <v>235</v>
      </c>
      <c r="D6" s="48"/>
      <c r="E6" s="29" t="s">
        <v>233</v>
      </c>
      <c r="F6" s="26" t="s">
        <v>31</v>
      </c>
      <c r="G6" s="27" t="s">
        <v>3</v>
      </c>
      <c r="H6" s="13" t="s">
        <v>38</v>
      </c>
      <c r="I6" s="35" t="s">
        <v>39</v>
      </c>
      <c r="J6" s="16" t="s">
        <v>40</v>
      </c>
      <c r="K6" s="13" t="s">
        <v>236</v>
      </c>
      <c r="L6" s="16" t="s">
        <v>237</v>
      </c>
    </row>
    <row r="7" spans="1:12" ht="92.25" customHeight="1">
      <c r="A7" s="1"/>
      <c r="B7" s="1" t="s">
        <v>41</v>
      </c>
      <c r="C7" s="2" t="s">
        <v>0</v>
      </c>
      <c r="D7" s="2" t="s">
        <v>1</v>
      </c>
      <c r="E7" s="30">
        <v>3.04</v>
      </c>
      <c r="F7" s="46"/>
      <c r="G7" s="4">
        <f>E7*F7</f>
        <v>0</v>
      </c>
      <c r="H7" s="19">
        <f>0.000001*44*32*25</f>
        <v>0.0352</v>
      </c>
      <c r="I7" s="36">
        <v>36</v>
      </c>
      <c r="J7" s="18">
        <v>14</v>
      </c>
      <c r="K7" s="19">
        <f>F7/I7*H7</f>
        <v>0</v>
      </c>
      <c r="L7" s="18">
        <f>F7/I7*J7</f>
        <v>0</v>
      </c>
    </row>
    <row r="8" spans="1:12" ht="92.25" customHeight="1">
      <c r="A8" s="1"/>
      <c r="B8" s="1" t="s">
        <v>42</v>
      </c>
      <c r="C8" s="2" t="s">
        <v>275</v>
      </c>
      <c r="D8" s="2" t="s">
        <v>43</v>
      </c>
      <c r="E8" s="30">
        <v>9.13</v>
      </c>
      <c r="F8" s="46"/>
      <c r="G8" s="4">
        <f>E8*F8</f>
        <v>0</v>
      </c>
      <c r="H8" s="19">
        <f>0.000001*44*31.5*25.5</f>
        <v>0.035343</v>
      </c>
      <c r="I8" s="36">
        <v>18</v>
      </c>
      <c r="J8" s="18">
        <v>19.5</v>
      </c>
      <c r="K8" s="19">
        <f aca="true" t="shared" si="0" ref="K8:K54">F8/I8*H8</f>
        <v>0</v>
      </c>
      <c r="L8" s="18">
        <f>F8/I8*J8</f>
        <v>0</v>
      </c>
    </row>
    <row r="9" spans="1:12" ht="92.25" customHeight="1">
      <c r="A9" s="1"/>
      <c r="B9" s="1" t="s">
        <v>45</v>
      </c>
      <c r="C9" s="2" t="s">
        <v>276</v>
      </c>
      <c r="D9" s="2" t="s">
        <v>313</v>
      </c>
      <c r="E9" s="30">
        <v>9.85</v>
      </c>
      <c r="F9" s="46"/>
      <c r="G9" s="4">
        <f>E9*F9</f>
        <v>0</v>
      </c>
      <c r="H9" s="19">
        <f>0.000001*43*31.5*24.5</f>
        <v>0.03318524999999999</v>
      </c>
      <c r="I9" s="36">
        <v>12</v>
      </c>
      <c r="J9" s="18">
        <v>18</v>
      </c>
      <c r="K9" s="19">
        <f t="shared" si="0"/>
        <v>0</v>
      </c>
      <c r="L9" s="18">
        <f aca="true" t="shared" si="1" ref="L9:L54">F9/I9*J9</f>
        <v>0</v>
      </c>
    </row>
    <row r="10" spans="1:12" ht="92.25" customHeight="1">
      <c r="A10" s="1"/>
      <c r="B10" s="1" t="s">
        <v>44</v>
      </c>
      <c r="C10" s="2" t="s">
        <v>277</v>
      </c>
      <c r="D10" s="2" t="s">
        <v>315</v>
      </c>
      <c r="E10" s="30">
        <v>7.2</v>
      </c>
      <c r="F10" s="46"/>
      <c r="G10" s="4">
        <f>E10*F10</f>
        <v>0</v>
      </c>
      <c r="H10" s="22">
        <f>0.000001*47.5*33.5*25</f>
        <v>0.03978125</v>
      </c>
      <c r="I10" s="37">
        <v>12</v>
      </c>
      <c r="J10" s="23">
        <v>16</v>
      </c>
      <c r="K10" s="22">
        <f t="shared" si="0"/>
        <v>0</v>
      </c>
      <c r="L10" s="23">
        <f t="shared" si="1"/>
        <v>0</v>
      </c>
    </row>
    <row r="11" spans="1:12" ht="92.25" customHeight="1">
      <c r="A11" s="1"/>
      <c r="B11" s="1" t="s">
        <v>46</v>
      </c>
      <c r="C11" s="2" t="s">
        <v>278</v>
      </c>
      <c r="D11" s="2" t="s">
        <v>47</v>
      </c>
      <c r="E11" s="30">
        <v>2.96</v>
      </c>
      <c r="F11" s="46"/>
      <c r="G11" s="4">
        <f>E11*F11</f>
        <v>0</v>
      </c>
      <c r="H11" s="19">
        <f>0.000001*37.5*30*40</f>
        <v>0.045</v>
      </c>
      <c r="I11" s="36">
        <v>100</v>
      </c>
      <c r="J11" s="18">
        <v>14</v>
      </c>
      <c r="K11" s="19">
        <f t="shared" si="0"/>
        <v>0</v>
      </c>
      <c r="L11" s="18">
        <f t="shared" si="1"/>
        <v>0</v>
      </c>
    </row>
    <row r="12" spans="1:12" ht="92.25" customHeight="1">
      <c r="A12" s="1"/>
      <c r="B12" s="1" t="s">
        <v>50</v>
      </c>
      <c r="C12" s="2" t="s">
        <v>279</v>
      </c>
      <c r="D12" s="2" t="s">
        <v>51</v>
      </c>
      <c r="E12" s="30">
        <v>1.43</v>
      </c>
      <c r="F12" s="46"/>
      <c r="G12" s="4">
        <f>E12*F12</f>
        <v>0</v>
      </c>
      <c r="H12" s="19">
        <f>0.000001*43*32*25</f>
        <v>0.03439999999999999</v>
      </c>
      <c r="I12" s="36">
        <v>440</v>
      </c>
      <c r="J12" s="18"/>
      <c r="K12" s="19">
        <f t="shared" si="0"/>
        <v>0</v>
      </c>
      <c r="L12" s="18">
        <f t="shared" si="1"/>
        <v>0</v>
      </c>
    </row>
    <row r="13" spans="1:12" ht="92.25" customHeight="1">
      <c r="A13" s="1"/>
      <c r="B13" s="1" t="s">
        <v>48</v>
      </c>
      <c r="C13" s="2" t="s">
        <v>280</v>
      </c>
      <c r="D13" s="2" t="s">
        <v>49</v>
      </c>
      <c r="E13" s="30">
        <v>1.79</v>
      </c>
      <c r="F13" s="46"/>
      <c r="G13" s="4">
        <f>E13*F13</f>
        <v>0</v>
      </c>
      <c r="H13" s="13"/>
      <c r="I13" s="35">
        <v>1</v>
      </c>
      <c r="J13" s="16"/>
      <c r="K13" s="13">
        <f t="shared" si="0"/>
        <v>0</v>
      </c>
      <c r="L13" s="16">
        <f t="shared" si="1"/>
        <v>0</v>
      </c>
    </row>
    <row r="14" spans="1:12" ht="92.25" customHeight="1">
      <c r="A14" s="1"/>
      <c r="B14" s="1" t="s">
        <v>65</v>
      </c>
      <c r="C14" s="2" t="s">
        <v>66</v>
      </c>
      <c r="D14" s="2" t="s">
        <v>5</v>
      </c>
      <c r="E14" s="30">
        <v>19.16</v>
      </c>
      <c r="F14" s="46"/>
      <c r="G14" s="4">
        <f>E14*F14</f>
        <v>0</v>
      </c>
      <c r="H14" s="13"/>
      <c r="I14" s="35">
        <v>1</v>
      </c>
      <c r="J14" s="16"/>
      <c r="K14" s="13">
        <f aca="true" t="shared" si="2" ref="K14:K22">F14/I14*H14</f>
        <v>0</v>
      </c>
      <c r="L14" s="16">
        <f aca="true" t="shared" si="3" ref="L14:L22">F14/I14*J14</f>
        <v>0</v>
      </c>
    </row>
    <row r="15" spans="1:12" ht="92.25" customHeight="1">
      <c r="A15" s="1"/>
      <c r="B15" s="47" t="s">
        <v>52</v>
      </c>
      <c r="C15" s="2" t="s">
        <v>300</v>
      </c>
      <c r="D15" s="2" t="s">
        <v>53</v>
      </c>
      <c r="E15" s="30">
        <v>10.16</v>
      </c>
      <c r="F15" s="46"/>
      <c r="G15" s="4">
        <f>E15*F15</f>
        <v>0</v>
      </c>
      <c r="H15" s="19">
        <f>0.000001*44*31.5*25.5</f>
        <v>0.035343</v>
      </c>
      <c r="I15" s="36">
        <v>18</v>
      </c>
      <c r="J15" s="18">
        <v>19.5</v>
      </c>
      <c r="K15" s="19">
        <f t="shared" si="2"/>
        <v>0</v>
      </c>
      <c r="L15" s="18">
        <f t="shared" si="3"/>
        <v>0</v>
      </c>
    </row>
    <row r="16" spans="1:12" ht="92.25" customHeight="1">
      <c r="A16" s="1"/>
      <c r="B16" s="47" t="s">
        <v>55</v>
      </c>
      <c r="C16" s="2" t="s">
        <v>301</v>
      </c>
      <c r="D16" s="2" t="s">
        <v>312</v>
      </c>
      <c r="E16" s="30">
        <v>11.5</v>
      </c>
      <c r="F16" s="46"/>
      <c r="G16" s="4">
        <f>E16*F16</f>
        <v>0</v>
      </c>
      <c r="H16" s="19">
        <f>0.000001*43*31.5*24.5</f>
        <v>0.03318524999999999</v>
      </c>
      <c r="I16" s="36">
        <v>12</v>
      </c>
      <c r="J16" s="18">
        <v>18</v>
      </c>
      <c r="K16" s="19">
        <f t="shared" si="2"/>
        <v>0</v>
      </c>
      <c r="L16" s="18">
        <f t="shared" si="3"/>
        <v>0</v>
      </c>
    </row>
    <row r="17" spans="1:12" ht="92.25" customHeight="1">
      <c r="A17" s="1"/>
      <c r="B17" s="47" t="s">
        <v>54</v>
      </c>
      <c r="C17" s="2" t="s">
        <v>302</v>
      </c>
      <c r="D17" s="2" t="s">
        <v>316</v>
      </c>
      <c r="E17" s="30">
        <v>7.55</v>
      </c>
      <c r="F17" s="46"/>
      <c r="G17" s="4">
        <f>E17*F17</f>
        <v>0</v>
      </c>
      <c r="H17" s="22">
        <f>0.000001*47.5*33.5*25</f>
        <v>0.03978125</v>
      </c>
      <c r="I17" s="37">
        <v>12</v>
      </c>
      <c r="J17" s="23">
        <v>16.5</v>
      </c>
      <c r="K17" s="22">
        <f t="shared" si="2"/>
        <v>0</v>
      </c>
      <c r="L17" s="23">
        <f t="shared" si="3"/>
        <v>0</v>
      </c>
    </row>
    <row r="18" spans="1:12" ht="92.25" customHeight="1">
      <c r="A18" s="1"/>
      <c r="B18" s="47" t="s">
        <v>56</v>
      </c>
      <c r="C18" s="2" t="s">
        <v>303</v>
      </c>
      <c r="D18" s="2" t="s">
        <v>57</v>
      </c>
      <c r="E18" s="30">
        <v>3.35</v>
      </c>
      <c r="F18" s="46"/>
      <c r="G18" s="4">
        <f>E18*F18</f>
        <v>0</v>
      </c>
      <c r="H18" s="19">
        <f>0.000001*37.5*30*40</f>
        <v>0.045</v>
      </c>
      <c r="I18" s="36">
        <v>100</v>
      </c>
      <c r="J18" s="18">
        <v>14</v>
      </c>
      <c r="K18" s="19">
        <f t="shared" si="2"/>
        <v>0</v>
      </c>
      <c r="L18" s="18">
        <f t="shared" si="3"/>
        <v>0</v>
      </c>
    </row>
    <row r="19" spans="1:12" ht="92.25" customHeight="1">
      <c r="A19" s="1"/>
      <c r="B19" s="47" t="s">
        <v>60</v>
      </c>
      <c r="C19" s="2" t="s">
        <v>304</v>
      </c>
      <c r="D19" s="2" t="s">
        <v>61</v>
      </c>
      <c r="E19" s="30">
        <v>2.47</v>
      </c>
      <c r="F19" s="46"/>
      <c r="G19" s="4">
        <f>E19*F19</f>
        <v>0</v>
      </c>
      <c r="H19" s="13"/>
      <c r="I19" s="35">
        <v>1</v>
      </c>
      <c r="J19" s="16"/>
      <c r="K19" s="13">
        <f t="shared" si="2"/>
        <v>0</v>
      </c>
      <c r="L19" s="16">
        <f t="shared" si="3"/>
        <v>0</v>
      </c>
    </row>
    <row r="20" spans="1:12" ht="92.25" customHeight="1">
      <c r="A20" s="1"/>
      <c r="B20" s="47" t="s">
        <v>58</v>
      </c>
      <c r="C20" s="2" t="s">
        <v>305</v>
      </c>
      <c r="D20" s="2" t="s">
        <v>59</v>
      </c>
      <c r="E20" s="30">
        <v>1.99</v>
      </c>
      <c r="F20" s="46"/>
      <c r="G20" s="4">
        <f>E20*F20</f>
        <v>0</v>
      </c>
      <c r="H20" s="14"/>
      <c r="I20" s="35">
        <v>1</v>
      </c>
      <c r="J20" s="17"/>
      <c r="K20" s="14">
        <f t="shared" si="2"/>
        <v>0</v>
      </c>
      <c r="L20" s="17">
        <f t="shared" si="3"/>
        <v>0</v>
      </c>
    </row>
    <row r="21" spans="1:12" ht="92.25" customHeight="1">
      <c r="A21" s="1"/>
      <c r="B21" s="47" t="s">
        <v>74</v>
      </c>
      <c r="C21" s="2" t="s">
        <v>306</v>
      </c>
      <c r="D21" s="2" t="s">
        <v>75</v>
      </c>
      <c r="E21" s="30">
        <v>20.81</v>
      </c>
      <c r="F21" s="46"/>
      <c r="G21" s="4">
        <f>E21*F21</f>
        <v>0</v>
      </c>
      <c r="H21" s="15"/>
      <c r="I21" s="38">
        <v>1</v>
      </c>
      <c r="J21" s="17"/>
      <c r="K21" s="15">
        <f t="shared" si="2"/>
        <v>0</v>
      </c>
      <c r="L21" s="17">
        <f t="shared" si="3"/>
        <v>0</v>
      </c>
    </row>
    <row r="22" spans="1:12" ht="92.25" customHeight="1">
      <c r="A22" s="1"/>
      <c r="B22" s="47" t="s">
        <v>76</v>
      </c>
      <c r="C22" s="2" t="s">
        <v>307</v>
      </c>
      <c r="D22" s="2" t="s">
        <v>77</v>
      </c>
      <c r="E22" s="30">
        <v>9.85</v>
      </c>
      <c r="F22" s="46"/>
      <c r="G22" s="4">
        <f>E22*F22</f>
        <v>0</v>
      </c>
      <c r="H22" s="22">
        <f>0.000001*52.5*36.5*26.5</f>
        <v>0.050780624999999996</v>
      </c>
      <c r="I22" s="37">
        <v>5</v>
      </c>
      <c r="J22" s="23">
        <v>7.6</v>
      </c>
      <c r="K22" s="22">
        <f t="shared" si="2"/>
        <v>0</v>
      </c>
      <c r="L22" s="23">
        <f t="shared" si="3"/>
        <v>0</v>
      </c>
    </row>
    <row r="23" spans="1:12" ht="92.25" customHeight="1">
      <c r="A23" s="1"/>
      <c r="B23" s="1" t="s">
        <v>67</v>
      </c>
      <c r="C23" s="2" t="s">
        <v>4</v>
      </c>
      <c r="D23" s="2" t="s">
        <v>6</v>
      </c>
      <c r="E23" s="30">
        <v>8.24</v>
      </c>
      <c r="F23" s="46"/>
      <c r="G23" s="4">
        <f>E23*F23</f>
        <v>0</v>
      </c>
      <c r="H23" s="15"/>
      <c r="I23" s="38">
        <v>1</v>
      </c>
      <c r="J23" s="17"/>
      <c r="K23" s="15">
        <f t="shared" si="0"/>
        <v>0</v>
      </c>
      <c r="L23" s="17">
        <f t="shared" si="1"/>
        <v>0</v>
      </c>
    </row>
    <row r="24" spans="1:12" ht="92.25" customHeight="1">
      <c r="A24" s="1"/>
      <c r="B24" s="1" t="s">
        <v>68</v>
      </c>
      <c r="C24" s="2" t="s">
        <v>7</v>
      </c>
      <c r="D24" s="2" t="s">
        <v>8</v>
      </c>
      <c r="E24" s="30">
        <v>4.05</v>
      </c>
      <c r="F24" s="46"/>
      <c r="G24" s="4">
        <f>E24*F24</f>
        <v>0</v>
      </c>
      <c r="H24" s="13"/>
      <c r="I24" s="35">
        <v>1</v>
      </c>
      <c r="J24" s="16"/>
      <c r="K24" s="13">
        <f t="shared" si="0"/>
        <v>0</v>
      </c>
      <c r="L24" s="16">
        <f t="shared" si="1"/>
        <v>0</v>
      </c>
    </row>
    <row r="25" spans="1:12" ht="92.25" customHeight="1">
      <c r="A25" s="1"/>
      <c r="B25" s="1" t="s">
        <v>69</v>
      </c>
      <c r="C25" s="2" t="s">
        <v>70</v>
      </c>
      <c r="D25" s="2" t="s">
        <v>71</v>
      </c>
      <c r="E25" s="30">
        <v>5.55</v>
      </c>
      <c r="F25" s="46"/>
      <c r="G25" s="4">
        <f>E25*F25</f>
        <v>0</v>
      </c>
      <c r="H25" s="13"/>
      <c r="I25" s="35">
        <v>1</v>
      </c>
      <c r="J25" s="16"/>
      <c r="K25" s="13">
        <f t="shared" si="0"/>
        <v>0</v>
      </c>
      <c r="L25" s="16">
        <f t="shared" si="1"/>
        <v>0</v>
      </c>
    </row>
    <row r="26" spans="1:12" ht="92.25" customHeight="1">
      <c r="A26" s="1"/>
      <c r="B26" s="1" t="s">
        <v>72</v>
      </c>
      <c r="C26" s="2" t="s">
        <v>73</v>
      </c>
      <c r="D26" s="2" t="s">
        <v>9</v>
      </c>
      <c r="E26" s="30">
        <v>8.06</v>
      </c>
      <c r="F26" s="46"/>
      <c r="G26" s="4">
        <f>E26*F26</f>
        <v>0</v>
      </c>
      <c r="H26" s="22">
        <f>0.000001*50*27.3*31</f>
        <v>0.042315</v>
      </c>
      <c r="I26" s="37">
        <v>5</v>
      </c>
      <c r="J26" s="23">
        <v>6.5</v>
      </c>
      <c r="K26" s="22">
        <f t="shared" si="0"/>
        <v>0</v>
      </c>
      <c r="L26" s="23">
        <f t="shared" si="1"/>
        <v>0</v>
      </c>
    </row>
    <row r="27" spans="1:12" ht="92.25" customHeight="1">
      <c r="A27" s="1"/>
      <c r="B27" s="1" t="s">
        <v>78</v>
      </c>
      <c r="C27" s="2" t="s">
        <v>79</v>
      </c>
      <c r="D27" s="2" t="s">
        <v>311</v>
      </c>
      <c r="E27" s="30">
        <v>15.4</v>
      </c>
      <c r="F27" s="46"/>
      <c r="G27" s="4">
        <f>E27*F27</f>
        <v>0</v>
      </c>
      <c r="H27" s="22">
        <f>0.000001*50*27.3*31</f>
        <v>0.042315</v>
      </c>
      <c r="I27" s="37">
        <v>6</v>
      </c>
      <c r="J27" s="23">
        <v>19.8</v>
      </c>
      <c r="K27" s="22">
        <f t="shared" si="0"/>
        <v>0</v>
      </c>
      <c r="L27" s="23">
        <f t="shared" si="1"/>
        <v>0</v>
      </c>
    </row>
    <row r="28" spans="1:12" ht="92.25" customHeight="1">
      <c r="A28" s="1"/>
      <c r="B28" s="1" t="s">
        <v>80</v>
      </c>
      <c r="C28" s="2" t="s">
        <v>81</v>
      </c>
      <c r="D28" s="2" t="s">
        <v>10</v>
      </c>
      <c r="E28" s="30">
        <v>6.27</v>
      </c>
      <c r="F28" s="46"/>
      <c r="G28" s="4">
        <f>E28*F28</f>
        <v>0</v>
      </c>
      <c r="H28" s="22">
        <f>0.000001*50*27.3*31</f>
        <v>0.042315</v>
      </c>
      <c r="I28" s="37">
        <v>45</v>
      </c>
      <c r="J28" s="23">
        <v>44.1</v>
      </c>
      <c r="K28" s="22">
        <f t="shared" si="0"/>
        <v>0</v>
      </c>
      <c r="L28" s="23">
        <f t="shared" si="1"/>
        <v>0</v>
      </c>
    </row>
    <row r="29" spans="1:12" ht="92.25" customHeight="1">
      <c r="A29" s="1"/>
      <c r="B29" s="1" t="s">
        <v>82</v>
      </c>
      <c r="C29" s="2" t="s">
        <v>83</v>
      </c>
      <c r="D29" s="2" t="s">
        <v>11</v>
      </c>
      <c r="E29" s="30">
        <v>5.91</v>
      </c>
      <c r="F29" s="46"/>
      <c r="G29" s="4">
        <f>E29*F29</f>
        <v>0</v>
      </c>
      <c r="H29" s="19">
        <f>0.000001*32*28.5*15</f>
        <v>0.01368</v>
      </c>
      <c r="I29" s="36">
        <v>22</v>
      </c>
      <c r="J29" s="18">
        <v>17</v>
      </c>
      <c r="K29" s="19">
        <f t="shared" si="0"/>
        <v>0</v>
      </c>
      <c r="L29" s="18">
        <f t="shared" si="1"/>
        <v>0</v>
      </c>
    </row>
    <row r="30" spans="1:12" ht="92.25" customHeight="1">
      <c r="A30" s="1"/>
      <c r="B30" s="1" t="s">
        <v>84</v>
      </c>
      <c r="C30" s="2" t="s">
        <v>85</v>
      </c>
      <c r="D30" s="2" t="s">
        <v>86</v>
      </c>
      <c r="E30" s="30">
        <v>4.48</v>
      </c>
      <c r="F30" s="46"/>
      <c r="G30" s="4">
        <f>E30*F30</f>
        <v>0</v>
      </c>
      <c r="H30" s="19">
        <f>0.000001*39*23*24</f>
        <v>0.021528</v>
      </c>
      <c r="I30" s="36">
        <v>30</v>
      </c>
      <c r="J30" s="18">
        <v>10.5</v>
      </c>
      <c r="K30" s="19">
        <f t="shared" si="0"/>
        <v>0</v>
      </c>
      <c r="L30" s="18">
        <f t="shared" si="1"/>
        <v>0</v>
      </c>
    </row>
    <row r="31" spans="1:12" ht="92.25" customHeight="1">
      <c r="A31" s="1"/>
      <c r="B31" s="1" t="s">
        <v>87</v>
      </c>
      <c r="C31" s="2" t="s">
        <v>88</v>
      </c>
      <c r="D31" s="2" t="s">
        <v>89</v>
      </c>
      <c r="E31" s="30">
        <v>1.43</v>
      </c>
      <c r="F31" s="46"/>
      <c r="G31" s="4">
        <f>E31*F31</f>
        <v>0</v>
      </c>
      <c r="H31" s="19">
        <f>0.000001*33*26*18</f>
        <v>0.015444</v>
      </c>
      <c r="I31" s="36">
        <v>100</v>
      </c>
      <c r="J31" s="18">
        <v>9.5</v>
      </c>
      <c r="K31" s="19">
        <f t="shared" si="0"/>
        <v>0</v>
      </c>
      <c r="L31" s="18">
        <f t="shared" si="1"/>
        <v>0</v>
      </c>
    </row>
    <row r="32" spans="1:12" ht="92.25" customHeight="1">
      <c r="A32" s="1"/>
      <c r="B32" s="1" t="s">
        <v>90</v>
      </c>
      <c r="C32" s="2" t="s">
        <v>91</v>
      </c>
      <c r="D32" s="2" t="s">
        <v>92</v>
      </c>
      <c r="E32" s="30">
        <v>3.4</v>
      </c>
      <c r="F32" s="46"/>
      <c r="G32" s="4">
        <f>E32*F32</f>
        <v>0</v>
      </c>
      <c r="H32" s="13"/>
      <c r="I32" s="35">
        <v>1</v>
      </c>
      <c r="J32" s="16"/>
      <c r="K32" s="13">
        <f t="shared" si="0"/>
        <v>0</v>
      </c>
      <c r="L32" s="16">
        <f t="shared" si="1"/>
        <v>0</v>
      </c>
    </row>
    <row r="33" spans="1:12" ht="92.25" customHeight="1">
      <c r="A33" s="1"/>
      <c r="B33" s="1" t="s">
        <v>93</v>
      </c>
      <c r="C33" s="2" t="s">
        <v>94</v>
      </c>
      <c r="D33" s="2" t="s">
        <v>95</v>
      </c>
      <c r="E33" s="30">
        <v>0.9</v>
      </c>
      <c r="F33" s="46"/>
      <c r="G33" s="4">
        <f>E33*F33</f>
        <v>0</v>
      </c>
      <c r="H33" s="13"/>
      <c r="I33" s="35">
        <v>1</v>
      </c>
      <c r="J33" s="16"/>
      <c r="K33" s="13">
        <f t="shared" si="0"/>
        <v>0</v>
      </c>
      <c r="L33" s="16">
        <f t="shared" si="1"/>
        <v>0</v>
      </c>
    </row>
    <row r="34" spans="1:12" ht="92.25" customHeight="1">
      <c r="A34" s="1"/>
      <c r="B34" s="1" t="s">
        <v>96</v>
      </c>
      <c r="C34" s="2" t="s">
        <v>97</v>
      </c>
      <c r="D34" s="2" t="s">
        <v>98</v>
      </c>
      <c r="E34" s="30">
        <v>0.16</v>
      </c>
      <c r="F34" s="46"/>
      <c r="G34" s="4">
        <f>E34*F34</f>
        <v>0</v>
      </c>
      <c r="H34" s="13"/>
      <c r="I34" s="35">
        <v>1</v>
      </c>
      <c r="J34" s="16"/>
      <c r="K34" s="13">
        <f t="shared" si="0"/>
        <v>0</v>
      </c>
      <c r="L34" s="16">
        <f t="shared" si="1"/>
        <v>0</v>
      </c>
    </row>
    <row r="35" spans="1:12" ht="92.25" customHeight="1">
      <c r="A35" s="1"/>
      <c r="B35" s="1" t="s">
        <v>117</v>
      </c>
      <c r="C35" s="2" t="s">
        <v>118</v>
      </c>
      <c r="D35" s="2" t="s">
        <v>13</v>
      </c>
      <c r="E35" s="30">
        <v>0.45</v>
      </c>
      <c r="F35" s="46"/>
      <c r="G35" s="4">
        <f>E35*F35</f>
        <v>0</v>
      </c>
      <c r="H35" s="19">
        <f>0.000001*33*26.5*17.5</f>
        <v>0.015303749999999998</v>
      </c>
      <c r="I35" s="36">
        <v>200</v>
      </c>
      <c r="J35" s="18">
        <v>7.5</v>
      </c>
      <c r="K35" s="19">
        <f t="shared" si="0"/>
        <v>0</v>
      </c>
      <c r="L35" s="18">
        <f t="shared" si="1"/>
        <v>0</v>
      </c>
    </row>
    <row r="36" spans="1:12" ht="92.25" customHeight="1">
      <c r="A36" s="1"/>
      <c r="B36" s="1" t="s">
        <v>110</v>
      </c>
      <c r="C36" s="2" t="s">
        <v>111</v>
      </c>
      <c r="D36" s="2" t="s">
        <v>112</v>
      </c>
      <c r="E36" s="30">
        <v>1.88</v>
      </c>
      <c r="F36" s="46"/>
      <c r="G36" s="4">
        <f>E36*F36</f>
        <v>0</v>
      </c>
      <c r="H36" s="22">
        <f>0.000001*33*26.5*17.5</f>
        <v>0.015303749999999998</v>
      </c>
      <c r="I36" s="37">
        <v>120</v>
      </c>
      <c r="J36" s="23">
        <v>13.6</v>
      </c>
      <c r="K36" s="22">
        <f t="shared" si="0"/>
        <v>0</v>
      </c>
      <c r="L36" s="23">
        <f t="shared" si="1"/>
        <v>0</v>
      </c>
    </row>
    <row r="37" spans="1:12" ht="92.25" customHeight="1">
      <c r="A37" s="1"/>
      <c r="B37" s="1" t="s">
        <v>113</v>
      </c>
      <c r="C37" s="2" t="s">
        <v>114</v>
      </c>
      <c r="D37" s="2" t="s">
        <v>115</v>
      </c>
      <c r="E37" s="30">
        <v>1.04</v>
      </c>
      <c r="F37" s="46"/>
      <c r="G37" s="4">
        <f>E37*F37</f>
        <v>0</v>
      </c>
      <c r="H37" s="13"/>
      <c r="I37" s="35">
        <v>1</v>
      </c>
      <c r="J37" s="16"/>
      <c r="K37" s="13">
        <f t="shared" si="0"/>
        <v>0</v>
      </c>
      <c r="L37" s="16">
        <f t="shared" si="1"/>
        <v>0</v>
      </c>
    </row>
    <row r="38" spans="1:12" ht="92.25" customHeight="1">
      <c r="A38" s="1"/>
      <c r="B38" s="1" t="s">
        <v>99</v>
      </c>
      <c r="C38" s="2" t="s">
        <v>100</v>
      </c>
      <c r="D38" s="2" t="s">
        <v>101</v>
      </c>
      <c r="E38" s="30">
        <v>0.68</v>
      </c>
      <c r="F38" s="46"/>
      <c r="G38" s="4">
        <f>E38*F38</f>
        <v>0</v>
      </c>
      <c r="H38" s="13"/>
      <c r="I38" s="35">
        <v>1</v>
      </c>
      <c r="J38" s="16"/>
      <c r="K38" s="13">
        <f t="shared" si="0"/>
        <v>0</v>
      </c>
      <c r="L38" s="16">
        <f t="shared" si="1"/>
        <v>0</v>
      </c>
    </row>
    <row r="39" spans="1:12" ht="92.25" customHeight="1">
      <c r="A39" s="1"/>
      <c r="B39" s="1" t="s">
        <v>102</v>
      </c>
      <c r="C39" s="2" t="s">
        <v>103</v>
      </c>
      <c r="D39" s="2" t="s">
        <v>104</v>
      </c>
      <c r="E39" s="30">
        <v>0.79</v>
      </c>
      <c r="F39" s="46"/>
      <c r="G39" s="4">
        <f>E39*F39</f>
        <v>0</v>
      </c>
      <c r="H39" s="19">
        <f>0.000001*43*32*25</f>
        <v>0.03439999999999999</v>
      </c>
      <c r="I39" s="36">
        <v>2000</v>
      </c>
      <c r="J39" s="18"/>
      <c r="K39" s="19">
        <f t="shared" si="0"/>
        <v>0</v>
      </c>
      <c r="L39" s="18">
        <f t="shared" si="1"/>
        <v>0</v>
      </c>
    </row>
    <row r="40" spans="1:12" ht="92.25" customHeight="1">
      <c r="A40" s="1"/>
      <c r="B40" s="1" t="s">
        <v>105</v>
      </c>
      <c r="C40" s="2" t="s">
        <v>106</v>
      </c>
      <c r="D40" s="2" t="s">
        <v>64</v>
      </c>
      <c r="E40" s="30">
        <v>2.82</v>
      </c>
      <c r="F40" s="46"/>
      <c r="G40" s="4">
        <f>E40*F40</f>
        <v>0</v>
      </c>
      <c r="H40" s="19">
        <f>0.000001*50*40.5*21</f>
        <v>0.042525</v>
      </c>
      <c r="I40" s="36">
        <v>200</v>
      </c>
      <c r="J40" s="18">
        <v>11</v>
      </c>
      <c r="K40" s="19">
        <f t="shared" si="0"/>
        <v>0</v>
      </c>
      <c r="L40" s="18">
        <f t="shared" si="1"/>
        <v>0</v>
      </c>
    </row>
    <row r="41" spans="1:12" ht="92.25" customHeight="1">
      <c r="A41" s="1"/>
      <c r="B41" s="47" t="s">
        <v>62</v>
      </c>
      <c r="C41" s="2" t="s">
        <v>63</v>
      </c>
      <c r="D41" s="2" t="s">
        <v>64</v>
      </c>
      <c r="E41" s="30">
        <v>2.91</v>
      </c>
      <c r="F41" s="46"/>
      <c r="G41" s="4">
        <f>E41*F41</f>
        <v>0</v>
      </c>
      <c r="H41" s="19">
        <f>0.000001*50*40.5*21</f>
        <v>0.042525</v>
      </c>
      <c r="I41" s="36">
        <v>200</v>
      </c>
      <c r="J41" s="18">
        <v>11</v>
      </c>
      <c r="K41" s="19">
        <f>F41/I41*H41</f>
        <v>0</v>
      </c>
      <c r="L41" s="18">
        <f>F41/I41*J41</f>
        <v>0</v>
      </c>
    </row>
    <row r="42" spans="1:12" ht="92.25" customHeight="1">
      <c r="A42" s="1"/>
      <c r="B42" s="1" t="s">
        <v>107</v>
      </c>
      <c r="C42" s="2" t="s">
        <v>108</v>
      </c>
      <c r="D42" s="2" t="s">
        <v>109</v>
      </c>
      <c r="E42" s="30">
        <v>0.33</v>
      </c>
      <c r="F42" s="46"/>
      <c r="G42" s="4">
        <f>E42*F42</f>
        <v>0</v>
      </c>
      <c r="H42" s="13"/>
      <c r="I42" s="35">
        <v>1</v>
      </c>
      <c r="J42" s="16"/>
      <c r="K42" s="13">
        <f t="shared" si="0"/>
        <v>0</v>
      </c>
      <c r="L42" s="16">
        <f t="shared" si="1"/>
        <v>0</v>
      </c>
    </row>
    <row r="43" spans="1:12" ht="92.25" customHeight="1">
      <c r="A43" s="1"/>
      <c r="B43" s="1" t="s">
        <v>116</v>
      </c>
      <c r="C43" s="2" t="s">
        <v>32</v>
      </c>
      <c r="D43" s="2" t="s">
        <v>12</v>
      </c>
      <c r="E43" s="30">
        <v>0.81</v>
      </c>
      <c r="F43" s="46"/>
      <c r="G43" s="4">
        <f>E43*F43</f>
        <v>0</v>
      </c>
      <c r="H43" s="13"/>
      <c r="I43" s="35">
        <v>1</v>
      </c>
      <c r="J43" s="16"/>
      <c r="K43" s="13">
        <f t="shared" si="0"/>
        <v>0</v>
      </c>
      <c r="L43" s="16">
        <f t="shared" si="1"/>
        <v>0</v>
      </c>
    </row>
    <row r="44" spans="1:12" ht="92.25" customHeight="1">
      <c r="A44" s="1"/>
      <c r="B44" s="1" t="s">
        <v>119</v>
      </c>
      <c r="C44" s="2" t="s">
        <v>120</v>
      </c>
      <c r="D44" s="2" t="s">
        <v>121</v>
      </c>
      <c r="E44" s="30">
        <v>1.52</v>
      </c>
      <c r="F44" s="46"/>
      <c r="G44" s="4">
        <f>E44*F44</f>
        <v>0</v>
      </c>
      <c r="H44" s="22">
        <f>0.000001*52.5*36.5*26.5</f>
        <v>0.050780624999999996</v>
      </c>
      <c r="I44" s="37">
        <v>100</v>
      </c>
      <c r="J44" s="23">
        <v>18.7</v>
      </c>
      <c r="K44" s="22">
        <f t="shared" si="0"/>
        <v>0</v>
      </c>
      <c r="L44" s="23">
        <f t="shared" si="1"/>
        <v>0</v>
      </c>
    </row>
    <row r="45" spans="1:12" ht="92.25" customHeight="1">
      <c r="A45" s="1"/>
      <c r="B45" s="1" t="s">
        <v>130</v>
      </c>
      <c r="C45" s="2" t="s">
        <v>14</v>
      </c>
      <c r="D45" s="2" t="s">
        <v>15</v>
      </c>
      <c r="E45" s="30">
        <v>5.01</v>
      </c>
      <c r="F45" s="46"/>
      <c r="G45" s="4">
        <f>E45*F45</f>
        <v>0</v>
      </c>
      <c r="H45" s="19">
        <f>0.000001*43*31.5*24.5</f>
        <v>0.03318524999999999</v>
      </c>
      <c r="I45" s="36">
        <v>30</v>
      </c>
      <c r="J45" s="18">
        <v>26</v>
      </c>
      <c r="K45" s="19">
        <f t="shared" si="0"/>
        <v>0</v>
      </c>
      <c r="L45" s="18">
        <f t="shared" si="1"/>
        <v>0</v>
      </c>
    </row>
    <row r="46" spans="1:12" ht="92.25" customHeight="1">
      <c r="A46" s="1"/>
      <c r="B46" s="1" t="s">
        <v>129</v>
      </c>
      <c r="C46" s="2" t="s">
        <v>16</v>
      </c>
      <c r="D46" s="2" t="s">
        <v>17</v>
      </c>
      <c r="E46" s="30">
        <v>14.69</v>
      </c>
      <c r="F46" s="46"/>
      <c r="G46" s="4">
        <f>E46*F46</f>
        <v>0</v>
      </c>
      <c r="H46" s="22">
        <f>0.000001*33*26.5*17.5</f>
        <v>0.015303749999999998</v>
      </c>
      <c r="I46" s="37">
        <v>6</v>
      </c>
      <c r="J46" s="23">
        <v>18.5</v>
      </c>
      <c r="K46" s="22">
        <f t="shared" si="0"/>
        <v>0</v>
      </c>
      <c r="L46" s="23">
        <f t="shared" si="1"/>
        <v>0</v>
      </c>
    </row>
    <row r="47" spans="1:12" ht="92.25" customHeight="1">
      <c r="A47" s="1"/>
      <c r="B47" s="1" t="s">
        <v>128</v>
      </c>
      <c r="C47" s="2" t="s">
        <v>125</v>
      </c>
      <c r="D47" s="2" t="s">
        <v>123</v>
      </c>
      <c r="E47" s="30">
        <v>12.9</v>
      </c>
      <c r="F47" s="46"/>
      <c r="G47" s="4">
        <f>E47*F47</f>
        <v>0</v>
      </c>
      <c r="H47" s="19">
        <f>0.000001*42*30*21</f>
        <v>0.026459999999999997</v>
      </c>
      <c r="I47" s="36">
        <v>10</v>
      </c>
      <c r="J47" s="18">
        <v>31.5</v>
      </c>
      <c r="K47" s="19">
        <f t="shared" si="0"/>
        <v>0</v>
      </c>
      <c r="L47" s="18">
        <f t="shared" si="1"/>
        <v>0</v>
      </c>
    </row>
    <row r="48" spans="1:12" ht="92.25" customHeight="1">
      <c r="A48" s="1"/>
      <c r="B48" s="1" t="s">
        <v>127</v>
      </c>
      <c r="C48" s="2" t="s">
        <v>124</v>
      </c>
      <c r="D48" s="2" t="s">
        <v>122</v>
      </c>
      <c r="E48" s="30">
        <v>5.37</v>
      </c>
      <c r="F48" s="46"/>
      <c r="G48" s="4">
        <f>E48*F48</f>
        <v>0</v>
      </c>
      <c r="H48" s="19">
        <f>0.000001*38*24*15</f>
        <v>0.013679999999999998</v>
      </c>
      <c r="I48" s="36">
        <v>20</v>
      </c>
      <c r="J48" s="18">
        <v>20</v>
      </c>
      <c r="K48" s="19">
        <f t="shared" si="0"/>
        <v>0</v>
      </c>
      <c r="L48" s="18">
        <f t="shared" si="1"/>
        <v>0</v>
      </c>
    </row>
    <row r="49" spans="1:12" ht="92.25" customHeight="1">
      <c r="A49" s="1"/>
      <c r="B49" s="1" t="s">
        <v>126</v>
      </c>
      <c r="C49" s="2" t="s">
        <v>281</v>
      </c>
      <c r="D49" s="2" t="s">
        <v>18</v>
      </c>
      <c r="E49" s="30">
        <v>1.97</v>
      </c>
      <c r="F49" s="46"/>
      <c r="G49" s="4">
        <f>E49*F49</f>
        <v>0</v>
      </c>
      <c r="H49" s="22">
        <f>0.000001*37.5*31*40</f>
        <v>0.0465</v>
      </c>
      <c r="I49" s="37">
        <v>80</v>
      </c>
      <c r="J49" s="23">
        <v>12.3</v>
      </c>
      <c r="K49" s="22">
        <f t="shared" si="0"/>
        <v>0</v>
      </c>
      <c r="L49" s="23">
        <f t="shared" si="1"/>
        <v>0</v>
      </c>
    </row>
    <row r="50" spans="1:12" ht="92.25" customHeight="1">
      <c r="A50" s="1"/>
      <c r="B50" s="1" t="s">
        <v>131</v>
      </c>
      <c r="C50" s="2" t="s">
        <v>282</v>
      </c>
      <c r="D50" s="2" t="s">
        <v>18</v>
      </c>
      <c r="E50" s="30">
        <v>2.3</v>
      </c>
      <c r="F50" s="46"/>
      <c r="G50" s="4">
        <f>E50*F50</f>
        <v>0</v>
      </c>
      <c r="H50" s="22">
        <f>0.000001*37.5*31*40</f>
        <v>0.0465</v>
      </c>
      <c r="I50" s="37">
        <v>80</v>
      </c>
      <c r="J50" s="23">
        <v>12.5</v>
      </c>
      <c r="K50" s="22">
        <f t="shared" si="0"/>
        <v>0</v>
      </c>
      <c r="L50" s="23">
        <f t="shared" si="1"/>
        <v>0</v>
      </c>
    </row>
    <row r="51" spans="1:12" ht="92.25" customHeight="1">
      <c r="A51" s="1"/>
      <c r="B51" s="1" t="s">
        <v>132</v>
      </c>
      <c r="C51" s="2" t="s">
        <v>33</v>
      </c>
      <c r="D51" s="2" t="s">
        <v>34</v>
      </c>
      <c r="E51" s="30">
        <v>3.58</v>
      </c>
      <c r="F51" s="46"/>
      <c r="G51" s="4">
        <f>E51*F51</f>
        <v>0</v>
      </c>
      <c r="H51" s="19">
        <f>0.000001*33*26.5*17</f>
        <v>0.014866499999999998</v>
      </c>
      <c r="I51" s="36">
        <v>20</v>
      </c>
      <c r="J51" s="18">
        <v>19.5</v>
      </c>
      <c r="K51" s="19">
        <f t="shared" si="0"/>
        <v>0</v>
      </c>
      <c r="L51" s="18">
        <f t="shared" si="1"/>
        <v>0</v>
      </c>
    </row>
    <row r="52" spans="1:12" ht="92.25" customHeight="1">
      <c r="A52" s="1"/>
      <c r="B52" s="1" t="s">
        <v>133</v>
      </c>
      <c r="C52" s="2" t="s">
        <v>35</v>
      </c>
      <c r="D52" s="2" t="s">
        <v>36</v>
      </c>
      <c r="E52" s="30">
        <v>4.48</v>
      </c>
      <c r="F52" s="46"/>
      <c r="G52" s="4">
        <f>E52*F52</f>
        <v>0</v>
      </c>
      <c r="H52" s="19">
        <f>0.000001*44*31.5*25.5</f>
        <v>0.035343</v>
      </c>
      <c r="I52" s="36">
        <v>30</v>
      </c>
      <c r="J52" s="18">
        <v>14.5</v>
      </c>
      <c r="K52" s="19">
        <f t="shared" si="0"/>
        <v>0</v>
      </c>
      <c r="L52" s="18">
        <f t="shared" si="1"/>
        <v>0</v>
      </c>
    </row>
    <row r="53" spans="1:12" ht="92.25" customHeight="1">
      <c r="A53" s="1"/>
      <c r="B53" s="1" t="s">
        <v>134</v>
      </c>
      <c r="C53" s="2" t="s">
        <v>135</v>
      </c>
      <c r="D53" s="2" t="s">
        <v>136</v>
      </c>
      <c r="E53" s="30">
        <v>4.27</v>
      </c>
      <c r="F53" s="46"/>
      <c r="G53" s="4">
        <f>E53*F53</f>
        <v>0</v>
      </c>
      <c r="H53" s="13"/>
      <c r="I53" s="35">
        <v>1</v>
      </c>
      <c r="J53" s="16"/>
      <c r="K53" s="13">
        <f t="shared" si="0"/>
        <v>0</v>
      </c>
      <c r="L53" s="16">
        <f t="shared" si="1"/>
        <v>0</v>
      </c>
    </row>
    <row r="54" spans="1:12" ht="92.25" customHeight="1">
      <c r="A54" s="1"/>
      <c r="B54" s="1" t="s">
        <v>137</v>
      </c>
      <c r="C54" s="2" t="s">
        <v>138</v>
      </c>
      <c r="D54" s="2" t="s">
        <v>139</v>
      </c>
      <c r="E54" s="30">
        <v>5.01</v>
      </c>
      <c r="F54" s="46"/>
      <c r="G54" s="4">
        <f>E54*F54</f>
        <v>0</v>
      </c>
      <c r="H54" s="13"/>
      <c r="I54" s="35">
        <v>1</v>
      </c>
      <c r="J54" s="16"/>
      <c r="K54" s="13">
        <f t="shared" si="0"/>
        <v>0</v>
      </c>
      <c r="L54" s="16">
        <f t="shared" si="1"/>
        <v>0</v>
      </c>
    </row>
    <row r="55" spans="1:12" ht="92.25" customHeight="1">
      <c r="A55" s="1"/>
      <c r="B55" s="1" t="s">
        <v>140</v>
      </c>
      <c r="C55" s="2" t="s">
        <v>141</v>
      </c>
      <c r="D55" s="2" t="s">
        <v>142</v>
      </c>
      <c r="E55" s="30">
        <v>5.73</v>
      </c>
      <c r="F55" s="46"/>
      <c r="G55" s="4">
        <f>E55*F55</f>
        <v>0</v>
      </c>
      <c r="H55" s="13"/>
      <c r="I55" s="35">
        <v>1</v>
      </c>
      <c r="J55" s="16"/>
      <c r="K55" s="13">
        <f aca="true" t="shared" si="4" ref="K55:K93">F55/I55*H55</f>
        <v>0</v>
      </c>
      <c r="L55" s="16">
        <f aca="true" t="shared" si="5" ref="L55:L93">F55/I55*J55</f>
        <v>0</v>
      </c>
    </row>
    <row r="56" spans="1:12" ht="92.25" customHeight="1">
      <c r="A56" s="1"/>
      <c r="B56" s="1" t="s">
        <v>143</v>
      </c>
      <c r="C56" s="2" t="s">
        <v>283</v>
      </c>
      <c r="D56" s="2" t="s">
        <v>144</v>
      </c>
      <c r="E56" s="30">
        <v>1.61</v>
      </c>
      <c r="F56" s="46"/>
      <c r="G56" s="4">
        <f>E56*F56</f>
        <v>0</v>
      </c>
      <c r="H56" s="13"/>
      <c r="I56" s="35">
        <v>1</v>
      </c>
      <c r="J56" s="16"/>
      <c r="K56" s="13">
        <f t="shared" si="4"/>
        <v>0</v>
      </c>
      <c r="L56" s="16">
        <f t="shared" si="5"/>
        <v>0</v>
      </c>
    </row>
    <row r="57" spans="1:12" ht="92.25" customHeight="1">
      <c r="A57" s="1"/>
      <c r="B57" s="1" t="s">
        <v>145</v>
      </c>
      <c r="C57" s="2" t="s">
        <v>284</v>
      </c>
      <c r="D57" s="2" t="s">
        <v>146</v>
      </c>
      <c r="E57" s="30">
        <v>1.88</v>
      </c>
      <c r="F57" s="46"/>
      <c r="G57" s="4">
        <f>E57*F57</f>
        <v>0</v>
      </c>
      <c r="H57" s="13"/>
      <c r="I57" s="35">
        <v>1</v>
      </c>
      <c r="J57" s="16"/>
      <c r="K57" s="13">
        <f t="shared" si="4"/>
        <v>0</v>
      </c>
      <c r="L57" s="16">
        <f t="shared" si="5"/>
        <v>0</v>
      </c>
    </row>
    <row r="58" spans="1:12" ht="92.25" customHeight="1">
      <c r="A58" s="1"/>
      <c r="B58" s="1" t="s">
        <v>147</v>
      </c>
      <c r="C58" s="2" t="s">
        <v>19</v>
      </c>
      <c r="D58" s="2" t="s">
        <v>20</v>
      </c>
      <c r="E58" s="30">
        <v>2.51</v>
      </c>
      <c r="F58" s="46"/>
      <c r="G58" s="4">
        <f>E58*F58</f>
        <v>0</v>
      </c>
      <c r="H58" s="13"/>
      <c r="I58" s="35">
        <v>1</v>
      </c>
      <c r="J58" s="16"/>
      <c r="K58" s="13">
        <f t="shared" si="4"/>
        <v>0</v>
      </c>
      <c r="L58" s="16">
        <f t="shared" si="5"/>
        <v>0</v>
      </c>
    </row>
    <row r="59" spans="1:12" ht="92.25" customHeight="1">
      <c r="A59" s="1"/>
      <c r="B59" s="1" t="s">
        <v>148</v>
      </c>
      <c r="C59" s="2" t="s">
        <v>21</v>
      </c>
      <c r="D59" s="2" t="s">
        <v>22</v>
      </c>
      <c r="E59" s="30">
        <v>2.51</v>
      </c>
      <c r="F59" s="46"/>
      <c r="G59" s="4">
        <f>E59*F59</f>
        <v>0</v>
      </c>
      <c r="H59" s="13"/>
      <c r="I59" s="35">
        <v>1</v>
      </c>
      <c r="J59" s="16"/>
      <c r="K59" s="13">
        <f t="shared" si="4"/>
        <v>0</v>
      </c>
      <c r="L59" s="16">
        <f t="shared" si="5"/>
        <v>0</v>
      </c>
    </row>
    <row r="60" spans="1:12" ht="92.25" customHeight="1">
      <c r="A60" s="1"/>
      <c r="B60" s="1" t="s">
        <v>149</v>
      </c>
      <c r="C60" s="2" t="s">
        <v>150</v>
      </c>
      <c r="D60" s="2" t="s">
        <v>151</v>
      </c>
      <c r="E60" s="30">
        <v>2.51</v>
      </c>
      <c r="F60" s="46"/>
      <c r="G60" s="4">
        <f>E60*F60</f>
        <v>0</v>
      </c>
      <c r="H60" s="13"/>
      <c r="I60" s="35">
        <v>1</v>
      </c>
      <c r="J60" s="16"/>
      <c r="K60" s="13">
        <f t="shared" si="4"/>
        <v>0</v>
      </c>
      <c r="L60" s="16">
        <f t="shared" si="5"/>
        <v>0</v>
      </c>
    </row>
    <row r="61" spans="1:12" ht="92.25" customHeight="1">
      <c r="A61" s="1"/>
      <c r="B61" s="1" t="s">
        <v>191</v>
      </c>
      <c r="C61" s="2" t="s">
        <v>192</v>
      </c>
      <c r="D61" s="2" t="s">
        <v>27</v>
      </c>
      <c r="E61" s="30">
        <v>1.7</v>
      </c>
      <c r="F61" s="46"/>
      <c r="G61" s="4">
        <f>E61*F61</f>
        <v>0</v>
      </c>
      <c r="H61" s="19">
        <f>0.000001*28*24*15</f>
        <v>0.010079999999999999</v>
      </c>
      <c r="I61" s="36">
        <v>50</v>
      </c>
      <c r="J61" s="18">
        <v>18.5</v>
      </c>
      <c r="K61" s="19">
        <f t="shared" si="4"/>
        <v>0</v>
      </c>
      <c r="L61" s="18">
        <f t="shared" si="5"/>
        <v>0</v>
      </c>
    </row>
    <row r="62" spans="1:12" ht="92.25" customHeight="1">
      <c r="A62" s="1"/>
      <c r="B62" s="1" t="s">
        <v>152</v>
      </c>
      <c r="C62" s="2" t="s">
        <v>23</v>
      </c>
      <c r="D62" s="2" t="s">
        <v>24</v>
      </c>
      <c r="E62" s="30">
        <v>2.51</v>
      </c>
      <c r="F62" s="46"/>
      <c r="G62" s="4">
        <f>E62*F62</f>
        <v>0</v>
      </c>
      <c r="H62" s="13"/>
      <c r="I62" s="35">
        <v>1</v>
      </c>
      <c r="J62" s="16"/>
      <c r="K62" s="13">
        <f t="shared" si="4"/>
        <v>0</v>
      </c>
      <c r="L62" s="16">
        <f t="shared" si="5"/>
        <v>0</v>
      </c>
    </row>
    <row r="63" spans="1:12" ht="92.25" customHeight="1">
      <c r="A63" s="1"/>
      <c r="B63" s="1" t="s">
        <v>153</v>
      </c>
      <c r="C63" s="2" t="s">
        <v>154</v>
      </c>
      <c r="D63" s="2" t="s">
        <v>155</v>
      </c>
      <c r="E63" s="30">
        <v>2.87</v>
      </c>
      <c r="F63" s="46"/>
      <c r="G63" s="4">
        <f>E63*F63</f>
        <v>0</v>
      </c>
      <c r="H63" s="13"/>
      <c r="I63" s="35">
        <v>1</v>
      </c>
      <c r="J63" s="16"/>
      <c r="K63" s="13">
        <f t="shared" si="4"/>
        <v>0</v>
      </c>
      <c r="L63" s="16">
        <f t="shared" si="5"/>
        <v>0</v>
      </c>
    </row>
    <row r="64" spans="1:12" ht="92.25" customHeight="1">
      <c r="A64" s="1"/>
      <c r="B64" s="1" t="s">
        <v>156</v>
      </c>
      <c r="C64" s="2" t="s">
        <v>157</v>
      </c>
      <c r="D64" s="2" t="s">
        <v>158</v>
      </c>
      <c r="E64" s="30">
        <v>5.25</v>
      </c>
      <c r="F64" s="46"/>
      <c r="G64" s="4">
        <f>E64*F64</f>
        <v>0</v>
      </c>
      <c r="H64" s="13"/>
      <c r="I64" s="35">
        <v>1</v>
      </c>
      <c r="J64" s="16"/>
      <c r="K64" s="13">
        <f t="shared" si="4"/>
        <v>0</v>
      </c>
      <c r="L64" s="16">
        <f t="shared" si="5"/>
        <v>0</v>
      </c>
    </row>
    <row r="65" spans="1:12" ht="92.25" customHeight="1">
      <c r="A65" s="1"/>
      <c r="B65" s="1" t="s">
        <v>159</v>
      </c>
      <c r="C65" s="2" t="s">
        <v>160</v>
      </c>
      <c r="D65" s="2" t="s">
        <v>161</v>
      </c>
      <c r="E65" s="30">
        <v>3.12</v>
      </c>
      <c r="F65" s="46"/>
      <c r="G65" s="4">
        <f>E65*F65</f>
        <v>0</v>
      </c>
      <c r="H65" s="13"/>
      <c r="I65" s="35">
        <v>1</v>
      </c>
      <c r="J65" s="16"/>
      <c r="K65" s="13">
        <f t="shared" si="4"/>
        <v>0</v>
      </c>
      <c r="L65" s="16">
        <f t="shared" si="5"/>
        <v>0</v>
      </c>
    </row>
    <row r="66" spans="1:12" ht="92.25" customHeight="1">
      <c r="A66" s="1"/>
      <c r="B66" s="1" t="s">
        <v>162</v>
      </c>
      <c r="C66" s="2" t="s">
        <v>285</v>
      </c>
      <c r="D66" s="2" t="s">
        <v>163</v>
      </c>
      <c r="E66" s="30">
        <v>0.99</v>
      </c>
      <c r="F66" s="46"/>
      <c r="G66" s="4">
        <f>E66*F66</f>
        <v>0</v>
      </c>
      <c r="H66" s="22">
        <f>0.000001*33*26.5*17.5</f>
        <v>0.015303749999999998</v>
      </c>
      <c r="I66" s="37">
        <v>120</v>
      </c>
      <c r="J66" s="23">
        <v>7.3</v>
      </c>
      <c r="K66" s="22">
        <f t="shared" si="4"/>
        <v>0</v>
      </c>
      <c r="L66" s="23">
        <f t="shared" si="5"/>
        <v>0</v>
      </c>
    </row>
    <row r="67" spans="1:12" ht="92.25" customHeight="1">
      <c r="A67" s="1"/>
      <c r="B67" s="1" t="s">
        <v>164</v>
      </c>
      <c r="C67" s="2" t="s">
        <v>165</v>
      </c>
      <c r="D67" s="2" t="s">
        <v>166</v>
      </c>
      <c r="E67" s="30">
        <v>0.58</v>
      </c>
      <c r="F67" s="46"/>
      <c r="G67" s="4">
        <f>E67*F67</f>
        <v>0</v>
      </c>
      <c r="H67" s="13"/>
      <c r="I67" s="35">
        <v>1</v>
      </c>
      <c r="J67" s="16"/>
      <c r="K67" s="13">
        <f t="shared" si="4"/>
        <v>0</v>
      </c>
      <c r="L67" s="16">
        <f t="shared" si="5"/>
        <v>0</v>
      </c>
    </row>
    <row r="68" spans="1:12" ht="92.25" customHeight="1">
      <c r="A68" s="1"/>
      <c r="B68" s="1" t="s">
        <v>167</v>
      </c>
      <c r="C68" s="2" t="s">
        <v>168</v>
      </c>
      <c r="D68" s="2" t="s">
        <v>169</v>
      </c>
      <c r="E68" s="30">
        <v>1.18</v>
      </c>
      <c r="F68" s="46"/>
      <c r="G68" s="4">
        <f>E68*F68</f>
        <v>0</v>
      </c>
      <c r="H68" s="13"/>
      <c r="I68" s="35">
        <v>1</v>
      </c>
      <c r="J68" s="16"/>
      <c r="K68" s="13">
        <f t="shared" si="4"/>
        <v>0</v>
      </c>
      <c r="L68" s="16">
        <f t="shared" si="5"/>
        <v>0</v>
      </c>
    </row>
    <row r="69" spans="1:12" ht="92.25" customHeight="1">
      <c r="A69" s="1"/>
      <c r="B69" s="1" t="s">
        <v>190</v>
      </c>
      <c r="C69" s="2" t="s">
        <v>286</v>
      </c>
      <c r="D69" s="1" t="s">
        <v>265</v>
      </c>
      <c r="E69" s="4">
        <v>0.81</v>
      </c>
      <c r="F69" s="46"/>
      <c r="G69" s="4">
        <f>E69*F69</f>
        <v>0</v>
      </c>
      <c r="H69" s="13">
        <f>0.000001*33*26.5*17.5</f>
        <v>0.015303749999999998</v>
      </c>
      <c r="I69" s="39">
        <v>100</v>
      </c>
      <c r="J69" s="33">
        <v>13.5</v>
      </c>
      <c r="K69" s="13">
        <f>F69/I69*H69</f>
        <v>0</v>
      </c>
      <c r="L69" s="33">
        <f>F69/I69*J69</f>
        <v>0</v>
      </c>
    </row>
    <row r="70" spans="1:12" ht="92.25" customHeight="1">
      <c r="A70" s="1"/>
      <c r="B70" s="1" t="s">
        <v>170</v>
      </c>
      <c r="C70" s="2" t="s">
        <v>287</v>
      </c>
      <c r="D70" s="2" t="s">
        <v>171</v>
      </c>
      <c r="E70" s="4">
        <v>0.81</v>
      </c>
      <c r="F70" s="46"/>
      <c r="G70" s="4">
        <f>E70*F70</f>
        <v>0</v>
      </c>
      <c r="H70" s="13">
        <f>0.000001*33*26.5*17.5</f>
        <v>0.015303749999999998</v>
      </c>
      <c r="I70" s="39">
        <v>100</v>
      </c>
      <c r="J70" s="33">
        <v>13.5</v>
      </c>
      <c r="K70" s="13">
        <f>F70/I70*H70</f>
        <v>0</v>
      </c>
      <c r="L70" s="33">
        <f t="shared" si="5"/>
        <v>0</v>
      </c>
    </row>
    <row r="71" spans="1:12" ht="92.25" customHeight="1">
      <c r="A71" s="1"/>
      <c r="B71" s="1" t="s">
        <v>172</v>
      </c>
      <c r="C71" s="2" t="s">
        <v>288</v>
      </c>
      <c r="D71" s="2" t="s">
        <v>173</v>
      </c>
      <c r="E71" s="4">
        <v>0.81</v>
      </c>
      <c r="F71" s="46"/>
      <c r="G71" s="4">
        <f>E71*F71</f>
        <v>0</v>
      </c>
      <c r="H71" s="13">
        <f>0.000001*33*26.5*17.5</f>
        <v>0.015303749999999998</v>
      </c>
      <c r="I71" s="39">
        <v>100</v>
      </c>
      <c r="J71" s="33">
        <v>8</v>
      </c>
      <c r="K71" s="13">
        <f>F71/I71*H71</f>
        <v>0</v>
      </c>
      <c r="L71" s="33">
        <f t="shared" si="5"/>
        <v>0</v>
      </c>
    </row>
    <row r="72" spans="1:12" ht="92.25" customHeight="1">
      <c r="A72" s="1"/>
      <c r="B72" s="1" t="s">
        <v>174</v>
      </c>
      <c r="C72" s="2" t="s">
        <v>175</v>
      </c>
      <c r="D72" s="2" t="s">
        <v>176</v>
      </c>
      <c r="E72" s="30">
        <v>0.3</v>
      </c>
      <c r="F72" s="46"/>
      <c r="G72" s="4">
        <f>E72*F72</f>
        <v>0</v>
      </c>
      <c r="H72" s="13"/>
      <c r="I72" s="35">
        <v>1</v>
      </c>
      <c r="J72" s="16"/>
      <c r="K72" s="13">
        <f t="shared" si="4"/>
        <v>0</v>
      </c>
      <c r="L72" s="16">
        <f t="shared" si="5"/>
        <v>0</v>
      </c>
    </row>
    <row r="73" spans="1:12" ht="92.25" customHeight="1">
      <c r="A73" s="1"/>
      <c r="B73" s="1" t="s">
        <v>177</v>
      </c>
      <c r="C73" s="2" t="s">
        <v>178</v>
      </c>
      <c r="D73" s="2" t="s">
        <v>179</v>
      </c>
      <c r="E73" s="30">
        <v>2.5</v>
      </c>
      <c r="F73" s="46"/>
      <c r="G73" s="4">
        <f>E73*F73</f>
        <v>0</v>
      </c>
      <c r="H73" s="13"/>
      <c r="I73" s="35">
        <v>1</v>
      </c>
      <c r="J73" s="16"/>
      <c r="K73" s="13">
        <f t="shared" si="4"/>
        <v>0</v>
      </c>
      <c r="L73" s="16">
        <f t="shared" si="5"/>
        <v>0</v>
      </c>
    </row>
    <row r="74" spans="1:12" ht="92.25" customHeight="1">
      <c r="A74" s="1"/>
      <c r="B74" s="1" t="s">
        <v>180</v>
      </c>
      <c r="C74" s="2" t="s">
        <v>181</v>
      </c>
      <c r="D74" s="2" t="s">
        <v>182</v>
      </c>
      <c r="E74" s="30">
        <v>0.65</v>
      </c>
      <c r="F74" s="46"/>
      <c r="G74" s="4">
        <f>E74*F74</f>
        <v>0</v>
      </c>
      <c r="H74" s="13"/>
      <c r="I74" s="35">
        <v>1</v>
      </c>
      <c r="J74" s="16"/>
      <c r="K74" s="13">
        <f t="shared" si="4"/>
        <v>0</v>
      </c>
      <c r="L74" s="16">
        <f t="shared" si="5"/>
        <v>0</v>
      </c>
    </row>
    <row r="75" spans="1:12" ht="92.25" customHeight="1">
      <c r="A75" s="1"/>
      <c r="B75" s="1" t="s">
        <v>183</v>
      </c>
      <c r="C75" s="2" t="s">
        <v>184</v>
      </c>
      <c r="D75" s="2" t="s">
        <v>185</v>
      </c>
      <c r="E75" s="30">
        <v>0.21</v>
      </c>
      <c r="F75" s="46"/>
      <c r="G75" s="4">
        <f>E75*F75</f>
        <v>0</v>
      </c>
      <c r="H75" s="13"/>
      <c r="I75" s="35">
        <v>1</v>
      </c>
      <c r="J75" s="16"/>
      <c r="K75" s="13">
        <f t="shared" si="4"/>
        <v>0</v>
      </c>
      <c r="L75" s="16">
        <f t="shared" si="5"/>
        <v>0</v>
      </c>
    </row>
    <row r="76" spans="1:12" ht="92.25" customHeight="1">
      <c r="A76" s="1"/>
      <c r="B76" s="1" t="s">
        <v>186</v>
      </c>
      <c r="C76" s="2" t="s">
        <v>187</v>
      </c>
      <c r="D76" s="2" t="s">
        <v>309</v>
      </c>
      <c r="E76" s="30">
        <v>0.43</v>
      </c>
      <c r="F76" s="46"/>
      <c r="G76" s="4">
        <f>E76*F76</f>
        <v>0</v>
      </c>
      <c r="H76" s="13"/>
      <c r="I76" s="35">
        <v>1</v>
      </c>
      <c r="J76" s="16"/>
      <c r="K76" s="13">
        <f t="shared" si="4"/>
        <v>0</v>
      </c>
      <c r="L76" s="16">
        <f t="shared" si="5"/>
        <v>0</v>
      </c>
    </row>
    <row r="77" spans="1:12" ht="92.25" customHeight="1">
      <c r="A77" s="1"/>
      <c r="B77" s="1" t="s">
        <v>188</v>
      </c>
      <c r="C77" s="2" t="s">
        <v>189</v>
      </c>
      <c r="D77" s="2" t="s">
        <v>310</v>
      </c>
      <c r="E77" s="30">
        <v>1.16</v>
      </c>
      <c r="F77" s="46"/>
      <c r="G77" s="4">
        <f>E77*F77</f>
        <v>0</v>
      </c>
      <c r="H77" s="13"/>
      <c r="I77" s="35">
        <v>1</v>
      </c>
      <c r="J77" s="16"/>
      <c r="K77" s="13">
        <f t="shared" si="4"/>
        <v>0</v>
      </c>
      <c r="L77" s="16">
        <f t="shared" si="5"/>
        <v>0</v>
      </c>
    </row>
    <row r="78" spans="1:12" ht="92.25" customHeight="1">
      <c r="A78" s="1"/>
      <c r="B78" s="1" t="s">
        <v>193</v>
      </c>
      <c r="C78" s="2" t="s">
        <v>194</v>
      </c>
      <c r="D78" s="2" t="s">
        <v>195</v>
      </c>
      <c r="E78" s="30">
        <v>1.05</v>
      </c>
      <c r="F78" s="46"/>
      <c r="G78" s="4">
        <f>E78*F78</f>
        <v>0</v>
      </c>
      <c r="H78" s="13"/>
      <c r="I78" s="35">
        <v>1</v>
      </c>
      <c r="J78" s="16"/>
      <c r="K78" s="13">
        <f t="shared" si="4"/>
        <v>0</v>
      </c>
      <c r="L78" s="16">
        <f t="shared" si="5"/>
        <v>0</v>
      </c>
    </row>
    <row r="79" spans="1:12" ht="92.25" customHeight="1">
      <c r="A79" s="1"/>
      <c r="B79" s="1" t="s">
        <v>196</v>
      </c>
      <c r="C79" s="2" t="s">
        <v>289</v>
      </c>
      <c r="D79" s="2" t="s">
        <v>197</v>
      </c>
      <c r="E79" s="30">
        <v>1.52</v>
      </c>
      <c r="F79" s="46"/>
      <c r="G79" s="4">
        <f>E79*F79</f>
        <v>0</v>
      </c>
      <c r="H79" s="13"/>
      <c r="I79" s="35">
        <v>1</v>
      </c>
      <c r="J79" s="16"/>
      <c r="K79" s="13">
        <f t="shared" si="4"/>
        <v>0</v>
      </c>
      <c r="L79" s="16">
        <f t="shared" si="5"/>
        <v>0</v>
      </c>
    </row>
    <row r="80" spans="1:12" ht="92.25" customHeight="1">
      <c r="A80" s="1"/>
      <c r="B80" s="1" t="s">
        <v>198</v>
      </c>
      <c r="C80" s="2" t="s">
        <v>290</v>
      </c>
      <c r="D80" s="2" t="s">
        <v>199</v>
      </c>
      <c r="E80" s="30">
        <v>3.01</v>
      </c>
      <c r="F80" s="46"/>
      <c r="G80" s="4">
        <f>E80*F80</f>
        <v>0</v>
      </c>
      <c r="H80" s="13"/>
      <c r="I80" s="35">
        <v>1</v>
      </c>
      <c r="J80" s="16"/>
      <c r="K80" s="13">
        <f t="shared" si="4"/>
        <v>0</v>
      </c>
      <c r="L80" s="16">
        <f t="shared" si="5"/>
        <v>0</v>
      </c>
    </row>
    <row r="81" spans="1:12" ht="92.25" customHeight="1">
      <c r="A81" s="1"/>
      <c r="B81" s="1" t="s">
        <v>200</v>
      </c>
      <c r="C81" s="2" t="s">
        <v>291</v>
      </c>
      <c r="D81" s="2" t="s">
        <v>201</v>
      </c>
      <c r="E81" s="30">
        <v>4.32</v>
      </c>
      <c r="F81" s="46"/>
      <c r="G81" s="4">
        <f>E81*F81</f>
        <v>0</v>
      </c>
      <c r="H81" s="13"/>
      <c r="I81" s="35">
        <v>1</v>
      </c>
      <c r="J81" s="16"/>
      <c r="K81" s="13">
        <f t="shared" si="4"/>
        <v>0</v>
      </c>
      <c r="L81" s="16">
        <f t="shared" si="5"/>
        <v>0</v>
      </c>
    </row>
    <row r="82" spans="1:12" ht="92.25" customHeight="1">
      <c r="A82" s="1"/>
      <c r="B82" s="1" t="s">
        <v>202</v>
      </c>
      <c r="C82" s="2" t="s">
        <v>203</v>
      </c>
      <c r="D82" s="2" t="s">
        <v>204</v>
      </c>
      <c r="E82" s="30">
        <v>1.72</v>
      </c>
      <c r="F82" s="46"/>
      <c r="G82" s="4">
        <f>E82*F82</f>
        <v>0</v>
      </c>
      <c r="H82" s="14">
        <f>0.000001*43*32*25</f>
        <v>0.03439999999999999</v>
      </c>
      <c r="I82" s="43">
        <v>50</v>
      </c>
      <c r="J82" s="42">
        <v>9</v>
      </c>
      <c r="K82" s="14">
        <f t="shared" si="4"/>
        <v>0</v>
      </c>
      <c r="L82" s="42">
        <f t="shared" si="5"/>
        <v>0</v>
      </c>
    </row>
    <row r="83" spans="1:12" ht="92.25" customHeight="1">
      <c r="A83" s="1"/>
      <c r="B83" s="1" t="s">
        <v>205</v>
      </c>
      <c r="C83" s="2" t="s">
        <v>206</v>
      </c>
      <c r="D83" s="2" t="s">
        <v>207</v>
      </c>
      <c r="E83" s="30">
        <v>0.42</v>
      </c>
      <c r="F83" s="46"/>
      <c r="G83" s="4">
        <f>E83*F83</f>
        <v>0</v>
      </c>
      <c r="H83" s="40">
        <f>0.000001*50*27.3*31</f>
        <v>0.042315</v>
      </c>
      <c r="I83" s="41">
        <v>250</v>
      </c>
      <c r="J83" s="42">
        <v>11</v>
      </c>
      <c r="K83" s="40">
        <f t="shared" si="4"/>
        <v>0</v>
      </c>
      <c r="L83" s="42">
        <f t="shared" si="5"/>
        <v>0</v>
      </c>
    </row>
    <row r="84" spans="1:12" ht="92.25" customHeight="1">
      <c r="A84" s="1"/>
      <c r="B84" s="1" t="s">
        <v>208</v>
      </c>
      <c r="C84" s="2" t="s">
        <v>209</v>
      </c>
      <c r="D84" s="2" t="s">
        <v>210</v>
      </c>
      <c r="E84" s="30">
        <v>1.7</v>
      </c>
      <c r="F84" s="46"/>
      <c r="G84" s="4">
        <f>E84*F84</f>
        <v>0</v>
      </c>
      <c r="H84" s="19">
        <f>0.000001*33*28*18</f>
        <v>0.016631999999999997</v>
      </c>
      <c r="I84" s="36">
        <v>60</v>
      </c>
      <c r="J84" s="18">
        <v>11</v>
      </c>
      <c r="K84" s="19">
        <f t="shared" si="4"/>
        <v>0</v>
      </c>
      <c r="L84" s="18">
        <f t="shared" si="5"/>
        <v>0</v>
      </c>
    </row>
    <row r="85" spans="1:12" ht="92.25" customHeight="1">
      <c r="A85" s="1"/>
      <c r="B85" s="1" t="s">
        <v>211</v>
      </c>
      <c r="C85" s="2" t="s">
        <v>28</v>
      </c>
      <c r="D85" s="2" t="s">
        <v>37</v>
      </c>
      <c r="E85" s="30">
        <v>1.7</v>
      </c>
      <c r="F85" s="46"/>
      <c r="G85" s="4">
        <f>E85*F85</f>
        <v>0</v>
      </c>
      <c r="H85" s="14">
        <f>0.000001*50*27*31</f>
        <v>0.04185</v>
      </c>
      <c r="I85" s="43">
        <v>150</v>
      </c>
      <c r="J85" s="42">
        <v>21</v>
      </c>
      <c r="K85" s="14">
        <f t="shared" si="4"/>
        <v>0</v>
      </c>
      <c r="L85" s="42">
        <f t="shared" si="5"/>
        <v>0</v>
      </c>
    </row>
    <row r="86" spans="1:12" ht="92.25" customHeight="1">
      <c r="A86" s="1"/>
      <c r="B86" s="1" t="s">
        <v>219</v>
      </c>
      <c r="C86" s="2" t="s">
        <v>220</v>
      </c>
      <c r="D86" s="2" t="s">
        <v>221</v>
      </c>
      <c r="E86" s="30">
        <v>0.63</v>
      </c>
      <c r="F86" s="46"/>
      <c r="G86" s="4">
        <f>E86*F86</f>
        <v>0</v>
      </c>
      <c r="H86" s="13"/>
      <c r="I86" s="35">
        <v>1</v>
      </c>
      <c r="J86" s="16"/>
      <c r="K86" s="13">
        <f t="shared" si="4"/>
        <v>0</v>
      </c>
      <c r="L86" s="16">
        <f t="shared" si="5"/>
        <v>0</v>
      </c>
    </row>
    <row r="87" spans="1:12" ht="92.25" customHeight="1">
      <c r="A87" s="1"/>
      <c r="B87" s="1" t="s">
        <v>222</v>
      </c>
      <c r="C87" s="2" t="s">
        <v>223</v>
      </c>
      <c r="D87" s="2" t="s">
        <v>224</v>
      </c>
      <c r="E87" s="30">
        <v>0.63</v>
      </c>
      <c r="F87" s="46"/>
      <c r="G87" s="4">
        <f>E87*F87</f>
        <v>0</v>
      </c>
      <c r="H87" s="13"/>
      <c r="I87" s="35">
        <v>1</v>
      </c>
      <c r="J87" s="16"/>
      <c r="K87" s="13">
        <f t="shared" si="4"/>
        <v>0</v>
      </c>
      <c r="L87" s="16">
        <f t="shared" si="5"/>
        <v>0</v>
      </c>
    </row>
    <row r="88" spans="1:12" ht="92.25" customHeight="1">
      <c r="A88" s="1"/>
      <c r="B88" s="1" t="s">
        <v>225</v>
      </c>
      <c r="C88" s="2" t="s">
        <v>226</v>
      </c>
      <c r="D88" s="2" t="s">
        <v>227</v>
      </c>
      <c r="E88" s="30">
        <v>1.04</v>
      </c>
      <c r="F88" s="46"/>
      <c r="G88" s="4">
        <f>E88*F88</f>
        <v>0</v>
      </c>
      <c r="H88" s="13"/>
      <c r="I88" s="35">
        <v>1</v>
      </c>
      <c r="J88" s="16"/>
      <c r="K88" s="13">
        <f t="shared" si="4"/>
        <v>0</v>
      </c>
      <c r="L88" s="16">
        <f t="shared" si="5"/>
        <v>0</v>
      </c>
    </row>
    <row r="89" spans="1:12" ht="92.25" customHeight="1">
      <c r="A89" s="1"/>
      <c r="B89" s="1" t="s">
        <v>314</v>
      </c>
      <c r="C89" s="2" t="s">
        <v>25</v>
      </c>
      <c r="D89" s="2" t="s">
        <v>26</v>
      </c>
      <c r="E89" s="30">
        <v>1.16</v>
      </c>
      <c r="F89" s="46"/>
      <c r="G89" s="4">
        <f>E89*F89</f>
        <v>0</v>
      </c>
      <c r="H89" s="40">
        <f>0.000001*43*32*25</f>
        <v>0.03439999999999999</v>
      </c>
      <c r="I89" s="41">
        <v>100</v>
      </c>
      <c r="J89" s="42">
        <v>14</v>
      </c>
      <c r="K89" s="40">
        <f>F89/I89*H89</f>
        <v>0</v>
      </c>
      <c r="L89" s="42">
        <f>F89/I89*J89</f>
        <v>0</v>
      </c>
    </row>
    <row r="90" spans="1:12" ht="92.25" customHeight="1">
      <c r="A90" s="1"/>
      <c r="B90" s="1" t="s">
        <v>228</v>
      </c>
      <c r="C90" s="2" t="s">
        <v>229</v>
      </c>
      <c r="D90" s="2" t="s">
        <v>30</v>
      </c>
      <c r="E90" s="30">
        <v>14.33</v>
      </c>
      <c r="F90" s="46"/>
      <c r="G90" s="4">
        <f>E90*F90</f>
        <v>0</v>
      </c>
      <c r="H90" s="22">
        <f>0.000001*63*41*22.5</f>
        <v>0.058117499999999996</v>
      </c>
      <c r="I90" s="37">
        <v>30</v>
      </c>
      <c r="J90" s="23">
        <v>25</v>
      </c>
      <c r="K90" s="22">
        <f t="shared" si="4"/>
        <v>0</v>
      </c>
      <c r="L90" s="23">
        <f t="shared" si="5"/>
        <v>0</v>
      </c>
    </row>
    <row r="91" spans="1:12" ht="92.25" customHeight="1">
      <c r="A91" s="1"/>
      <c r="B91" s="1" t="s">
        <v>230</v>
      </c>
      <c r="C91" s="2" t="s">
        <v>231</v>
      </c>
      <c r="D91" s="2" t="s">
        <v>232</v>
      </c>
      <c r="E91" s="30">
        <v>2.69</v>
      </c>
      <c r="F91" s="46"/>
      <c r="G91" s="4">
        <f>E91*F91</f>
        <v>0</v>
      </c>
      <c r="H91" s="13"/>
      <c r="I91" s="35">
        <v>1</v>
      </c>
      <c r="J91" s="16"/>
      <c r="K91" s="13">
        <f t="shared" si="4"/>
        <v>0</v>
      </c>
      <c r="L91" s="16">
        <f t="shared" si="5"/>
        <v>0</v>
      </c>
    </row>
    <row r="92" spans="1:12" ht="92.25" customHeight="1">
      <c r="A92" s="1"/>
      <c r="B92" s="1" t="s">
        <v>212</v>
      </c>
      <c r="C92" s="2" t="s">
        <v>29</v>
      </c>
      <c r="D92" s="2" t="s">
        <v>213</v>
      </c>
      <c r="E92" s="30">
        <v>3.4</v>
      </c>
      <c r="F92" s="46"/>
      <c r="G92" s="4">
        <f>E92*F92</f>
        <v>0</v>
      </c>
      <c r="H92" s="22">
        <f>0.000001*71*46*39</f>
        <v>0.127374</v>
      </c>
      <c r="I92" s="37">
        <v>10</v>
      </c>
      <c r="J92" s="23">
        <v>16.5</v>
      </c>
      <c r="K92" s="22">
        <f t="shared" si="4"/>
        <v>0</v>
      </c>
      <c r="L92" s="23">
        <f t="shared" si="5"/>
        <v>0</v>
      </c>
    </row>
    <row r="93" spans="1:12" ht="92.25" customHeight="1">
      <c r="A93" s="1"/>
      <c r="B93" s="1" t="s">
        <v>214</v>
      </c>
      <c r="C93" s="2" t="s">
        <v>215</v>
      </c>
      <c r="D93" s="2" t="s">
        <v>216</v>
      </c>
      <c r="E93" s="30">
        <v>1.16</v>
      </c>
      <c r="F93" s="46"/>
      <c r="G93" s="4">
        <f>E93*F93</f>
        <v>0</v>
      </c>
      <c r="H93" s="22">
        <f>0.000001*64.5*43*36.5</f>
        <v>0.10123275</v>
      </c>
      <c r="I93" s="37">
        <v>100</v>
      </c>
      <c r="J93" s="23">
        <v>14.5</v>
      </c>
      <c r="K93" s="22">
        <f t="shared" si="4"/>
        <v>0</v>
      </c>
      <c r="L93" s="23">
        <f t="shared" si="5"/>
        <v>0</v>
      </c>
    </row>
    <row r="94" spans="1:12" ht="92.25" customHeight="1">
      <c r="A94" s="1"/>
      <c r="B94" s="1" t="s">
        <v>238</v>
      </c>
      <c r="C94" s="2" t="s">
        <v>239</v>
      </c>
      <c r="D94" s="1" t="s">
        <v>240</v>
      </c>
      <c r="E94" s="44">
        <v>0.2</v>
      </c>
      <c r="F94" s="46"/>
      <c r="G94" s="4">
        <f>E94*F94</f>
        <v>0</v>
      </c>
      <c r="H94" s="13"/>
      <c r="I94" s="45"/>
      <c r="J94" s="33"/>
      <c r="K94" s="13"/>
      <c r="L94" s="33"/>
    </row>
    <row r="95" spans="1:12" ht="92.25" customHeight="1">
      <c r="A95" s="1"/>
      <c r="B95" s="1" t="s">
        <v>241</v>
      </c>
      <c r="C95" s="2" t="s">
        <v>242</v>
      </c>
      <c r="D95" s="1" t="s">
        <v>243</v>
      </c>
      <c r="E95" s="44">
        <v>1.25</v>
      </c>
      <c r="F95" s="46"/>
      <c r="G95" s="4">
        <f>E95*F95</f>
        <v>0</v>
      </c>
      <c r="H95" s="13"/>
      <c r="I95" s="45"/>
      <c r="J95" s="33"/>
      <c r="K95" s="13"/>
      <c r="L95" s="33"/>
    </row>
    <row r="96" spans="1:12" ht="92.25" customHeight="1">
      <c r="A96" s="1"/>
      <c r="B96" s="1" t="s">
        <v>266</v>
      </c>
      <c r="C96" s="2" t="s">
        <v>292</v>
      </c>
      <c r="D96" s="1" t="s">
        <v>267</v>
      </c>
      <c r="E96" s="44">
        <v>1.35</v>
      </c>
      <c r="F96" s="46"/>
      <c r="G96" s="4">
        <f>E96*F96</f>
        <v>0</v>
      </c>
      <c r="H96" s="13"/>
      <c r="I96" s="45">
        <v>1</v>
      </c>
      <c r="J96" s="33"/>
      <c r="K96" s="13">
        <f>F96/I96*H96</f>
        <v>0</v>
      </c>
      <c r="L96" s="33">
        <f>F96/I96*J96</f>
        <v>0</v>
      </c>
    </row>
    <row r="97" spans="1:12" ht="92.25" customHeight="1">
      <c r="A97" s="1"/>
      <c r="B97" s="1" t="s">
        <v>268</v>
      </c>
      <c r="C97" s="2" t="s">
        <v>293</v>
      </c>
      <c r="D97" s="1" t="s">
        <v>267</v>
      </c>
      <c r="E97" s="44">
        <v>1.35</v>
      </c>
      <c r="F97" s="46"/>
      <c r="G97" s="4">
        <f>E97*F97</f>
        <v>0</v>
      </c>
      <c r="H97" s="13"/>
      <c r="I97" s="45">
        <v>1</v>
      </c>
      <c r="J97" s="33"/>
      <c r="K97" s="13">
        <f>F97/I97*H97</f>
        <v>0</v>
      </c>
      <c r="L97" s="33">
        <f>F97/I97*J97</f>
        <v>0</v>
      </c>
    </row>
    <row r="98" spans="1:12" ht="92.25" customHeight="1">
      <c r="A98" s="1"/>
      <c r="B98" s="1" t="s">
        <v>269</v>
      </c>
      <c r="C98" s="2" t="s">
        <v>294</v>
      </c>
      <c r="D98" s="1" t="s">
        <v>270</v>
      </c>
      <c r="E98" s="44">
        <v>1</v>
      </c>
      <c r="F98" s="46"/>
      <c r="G98" s="4">
        <f>E98*F98</f>
        <v>0</v>
      </c>
      <c r="H98" s="13"/>
      <c r="I98" s="45">
        <v>1</v>
      </c>
      <c r="J98" s="33"/>
      <c r="K98" s="13">
        <f>F98/I98*H98</f>
        <v>0</v>
      </c>
      <c r="L98" s="33">
        <f>F98/I98*J98</f>
        <v>0</v>
      </c>
    </row>
    <row r="99" spans="1:12" ht="92.25" customHeight="1">
      <c r="A99" s="1"/>
      <c r="B99" s="1" t="s">
        <v>271</v>
      </c>
      <c r="C99" s="2" t="s">
        <v>295</v>
      </c>
      <c r="D99" s="1" t="s">
        <v>272</v>
      </c>
      <c r="E99" s="44">
        <v>2.2</v>
      </c>
      <c r="F99" s="46"/>
      <c r="G99" s="4">
        <f>E99*F99</f>
        <v>0</v>
      </c>
      <c r="H99" s="13"/>
      <c r="I99" s="45">
        <v>1</v>
      </c>
      <c r="J99" s="33"/>
      <c r="K99" s="13">
        <f>F99/I99*H99</f>
        <v>0</v>
      </c>
      <c r="L99" s="33">
        <f>F99/I99*J99</f>
        <v>0</v>
      </c>
    </row>
    <row r="100" spans="1:12" ht="92.25" customHeight="1">
      <c r="A100" s="1"/>
      <c r="B100" s="1" t="s">
        <v>273</v>
      </c>
      <c r="C100" s="2" t="s">
        <v>296</v>
      </c>
      <c r="D100" s="1" t="s">
        <v>274</v>
      </c>
      <c r="E100" s="44">
        <v>1</v>
      </c>
      <c r="F100" s="46"/>
      <c r="G100" s="4">
        <f>E100*F100</f>
        <v>0</v>
      </c>
      <c r="H100" s="13"/>
      <c r="I100" s="45">
        <v>1</v>
      </c>
      <c r="J100" s="33"/>
      <c r="K100" s="13">
        <f>F100/I100*H100</f>
        <v>0</v>
      </c>
      <c r="L100" s="33">
        <f>F100/I100*J100</f>
        <v>0</v>
      </c>
    </row>
    <row r="101" spans="1:12" ht="92.25" customHeight="1">
      <c r="A101" s="1"/>
      <c r="B101" s="1" t="s">
        <v>244</v>
      </c>
      <c r="C101" s="2" t="s">
        <v>297</v>
      </c>
      <c r="D101" s="1" t="s">
        <v>245</v>
      </c>
      <c r="E101" s="44">
        <v>0.9</v>
      </c>
      <c r="F101" s="46"/>
      <c r="G101" s="4">
        <f>E101*F101</f>
        <v>0</v>
      </c>
      <c r="H101" s="13"/>
      <c r="I101" s="45"/>
      <c r="J101" s="33"/>
      <c r="K101" s="13"/>
      <c r="L101" s="33"/>
    </row>
    <row r="102" spans="1:12" ht="92.25" customHeight="1">
      <c r="A102" s="1"/>
      <c r="B102" s="1" t="s">
        <v>246</v>
      </c>
      <c r="C102" s="2" t="s">
        <v>298</v>
      </c>
      <c r="D102" s="1" t="s">
        <v>245</v>
      </c>
      <c r="E102" s="44">
        <v>0.9</v>
      </c>
      <c r="F102" s="46"/>
      <c r="G102" s="4">
        <f>E102*F102</f>
        <v>0</v>
      </c>
      <c r="H102" s="13"/>
      <c r="I102" s="45"/>
      <c r="J102" s="33"/>
      <c r="K102" s="13"/>
      <c r="L102" s="33"/>
    </row>
    <row r="103" spans="1:12" ht="92.25" customHeight="1">
      <c r="A103" s="1"/>
      <c r="B103" s="1" t="s">
        <v>247</v>
      </c>
      <c r="C103" s="2" t="s">
        <v>299</v>
      </c>
      <c r="D103" s="1" t="s">
        <v>245</v>
      </c>
      <c r="E103" s="44">
        <v>0.9</v>
      </c>
      <c r="F103" s="46"/>
      <c r="G103" s="4">
        <f>E103*F103</f>
        <v>0</v>
      </c>
      <c r="H103" s="13"/>
      <c r="I103" s="45"/>
      <c r="J103" s="33"/>
      <c r="K103" s="13"/>
      <c r="L103" s="33"/>
    </row>
    <row r="104" spans="1:12" ht="92.25" customHeight="1">
      <c r="A104" s="1"/>
      <c r="B104" s="1" t="s">
        <v>248</v>
      </c>
      <c r="C104" s="2" t="s">
        <v>299</v>
      </c>
      <c r="D104" s="1" t="s">
        <v>249</v>
      </c>
      <c r="E104" s="44">
        <v>1.25</v>
      </c>
      <c r="F104" s="46"/>
      <c r="G104" s="4">
        <f>E104*F104</f>
        <v>0</v>
      </c>
      <c r="H104" s="13"/>
      <c r="I104" s="45"/>
      <c r="J104" s="33"/>
      <c r="K104" s="13"/>
      <c r="L104" s="33"/>
    </row>
    <row r="105" spans="1:12" ht="92.25" customHeight="1">
      <c r="A105" s="1"/>
      <c r="B105" s="1" t="s">
        <v>250</v>
      </c>
      <c r="C105" s="2" t="s">
        <v>217</v>
      </c>
      <c r="D105" s="1" t="s">
        <v>218</v>
      </c>
      <c r="E105" s="4">
        <v>1.52</v>
      </c>
      <c r="F105" s="46"/>
      <c r="G105" s="4">
        <f>E105*F105</f>
        <v>0</v>
      </c>
      <c r="H105" s="13"/>
      <c r="I105" s="39">
        <v>1</v>
      </c>
      <c r="J105" s="33"/>
      <c r="K105" s="13">
        <f>F105/I105*H105</f>
        <v>0</v>
      </c>
      <c r="L105" s="33">
        <f>F105/I105*J105</f>
        <v>0</v>
      </c>
    </row>
    <row r="106" spans="1:12" ht="92.25" customHeight="1">
      <c r="A106" s="1"/>
      <c r="B106" s="1" t="s">
        <v>251</v>
      </c>
      <c r="C106" s="2" t="s">
        <v>308</v>
      </c>
      <c r="D106" s="1" t="s">
        <v>252</v>
      </c>
      <c r="E106" s="4">
        <v>1.79</v>
      </c>
      <c r="F106" s="46"/>
      <c r="G106" s="4">
        <f>E106*F106</f>
        <v>0</v>
      </c>
      <c r="H106" s="13"/>
      <c r="I106" s="39">
        <v>1</v>
      </c>
      <c r="J106" s="33"/>
      <c r="K106" s="13">
        <f aca="true" t="shared" si="6" ref="K106:K111">F106/I106*H106</f>
        <v>0</v>
      </c>
      <c r="L106" s="33">
        <f aca="true" t="shared" si="7" ref="L106:L111">F106/I106*J106</f>
        <v>0</v>
      </c>
    </row>
    <row r="107" spans="1:12" ht="92.25" customHeight="1">
      <c r="A107" s="1"/>
      <c r="B107" s="1" t="s">
        <v>253</v>
      </c>
      <c r="C107" s="2" t="s">
        <v>254</v>
      </c>
      <c r="D107" s="1" t="s">
        <v>255</v>
      </c>
      <c r="E107" s="4">
        <v>1.95</v>
      </c>
      <c r="F107" s="46"/>
      <c r="G107" s="4">
        <f>E107*F107</f>
        <v>0</v>
      </c>
      <c r="H107" s="13"/>
      <c r="I107" s="39">
        <v>1</v>
      </c>
      <c r="J107" s="33"/>
      <c r="K107" s="13">
        <f t="shared" si="6"/>
        <v>0</v>
      </c>
      <c r="L107" s="33">
        <f t="shared" si="7"/>
        <v>0</v>
      </c>
    </row>
    <row r="108" spans="1:12" ht="92.25" customHeight="1">
      <c r="A108" s="1"/>
      <c r="B108" s="1" t="s">
        <v>256</v>
      </c>
      <c r="C108" s="2" t="s">
        <v>254</v>
      </c>
      <c r="D108" s="1" t="s">
        <v>255</v>
      </c>
      <c r="E108" s="4">
        <v>1.95</v>
      </c>
      <c r="F108" s="46"/>
      <c r="G108" s="4">
        <f>E108*F108</f>
        <v>0</v>
      </c>
      <c r="H108" s="13"/>
      <c r="I108" s="39"/>
      <c r="J108" s="33"/>
      <c r="K108" s="13"/>
      <c r="L108" s="33"/>
    </row>
    <row r="109" spans="1:12" ht="92.25" customHeight="1">
      <c r="A109" s="1"/>
      <c r="B109" s="1" t="s">
        <v>257</v>
      </c>
      <c r="C109" s="2" t="s">
        <v>254</v>
      </c>
      <c r="D109" s="1" t="s">
        <v>255</v>
      </c>
      <c r="E109" s="4">
        <v>1.95</v>
      </c>
      <c r="F109" s="46"/>
      <c r="G109" s="4">
        <f>E109*F109</f>
        <v>0</v>
      </c>
      <c r="H109" s="13"/>
      <c r="I109" s="39"/>
      <c r="J109" s="33"/>
      <c r="K109" s="13"/>
      <c r="L109" s="33"/>
    </row>
    <row r="110" spans="1:12" ht="92.25" customHeight="1">
      <c r="A110" s="1"/>
      <c r="B110" s="1" t="s">
        <v>258</v>
      </c>
      <c r="C110" s="2" t="s">
        <v>259</v>
      </c>
      <c r="D110" s="1" t="s">
        <v>260</v>
      </c>
      <c r="E110" s="4">
        <v>0.45</v>
      </c>
      <c r="F110" s="46"/>
      <c r="G110" s="4">
        <f>E110*F110</f>
        <v>0</v>
      </c>
      <c r="H110" s="13"/>
      <c r="I110" s="39">
        <v>1</v>
      </c>
      <c r="J110" s="33"/>
      <c r="K110" s="13">
        <f t="shared" si="6"/>
        <v>0</v>
      </c>
      <c r="L110" s="33">
        <f t="shared" si="7"/>
        <v>0</v>
      </c>
    </row>
    <row r="111" spans="1:12" ht="92.25" customHeight="1">
      <c r="A111" s="1"/>
      <c r="B111" s="1" t="s">
        <v>261</v>
      </c>
      <c r="C111" s="2" t="s">
        <v>262</v>
      </c>
      <c r="D111" s="1" t="s">
        <v>263</v>
      </c>
      <c r="E111" s="4">
        <v>1.5</v>
      </c>
      <c r="F111" s="46"/>
      <c r="G111" s="4">
        <f>E111*F111</f>
        <v>0</v>
      </c>
      <c r="H111" s="13"/>
      <c r="I111" s="39">
        <v>1</v>
      </c>
      <c r="J111" s="33"/>
      <c r="K111" s="13">
        <f t="shared" si="6"/>
        <v>0</v>
      </c>
      <c r="L111" s="33">
        <f t="shared" si="7"/>
        <v>0</v>
      </c>
    </row>
    <row r="113" spans="6:12" ht="15">
      <c r="F113" s="6">
        <f>SUM(F7:F112)</f>
        <v>0</v>
      </c>
      <c r="G113" s="5">
        <f>SUM(G7:G112)</f>
        <v>0</v>
      </c>
      <c r="K113" s="20">
        <f>SUM(K7:K112)</f>
        <v>0</v>
      </c>
      <c r="L113" s="21">
        <f>SUM(L7:L112)</f>
        <v>0</v>
      </c>
    </row>
  </sheetData>
  <sheetProtection password="DDDB" sheet="1" objects="1" scenarios="1" deleteColumns="0" deleteRows="0"/>
  <mergeCells count="4">
    <mergeCell ref="C6:D6"/>
    <mergeCell ref="A1:G1"/>
    <mergeCell ref="A2:G2"/>
    <mergeCell ref="A4:G4"/>
  </mergeCells>
  <hyperlinks>
    <hyperlink ref="A2" r:id="rId1" display="http://www.h-lift.com"/>
    <hyperlink ref="A2:D2" r:id="rId2" display="http://www.dra-sports.com     E-mail: sales@dra-sports.com"/>
    <hyperlink ref="A2:G2" r:id="rId3" display="http://motor.mortch.com     E-mail: Cathy@mortch.com"/>
  </hyperlinks>
  <printOptions/>
  <pageMargins left="0.590551181102362" right="0.590551181102362" top="0.393700787401575" bottom="0.393700787401575" header="0.31496062992126" footer="0.31496062992126"/>
  <pageSetup horizontalDpi="600" verticalDpi="600" orientation="portrait" paperSize="9" scale="75" r:id="rId5"/>
  <headerFooter>
    <oddFooter>&amp;C&amp;P - &amp;N Pages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Computer</dc:creator>
  <cp:keywords/>
  <dc:description/>
  <cp:lastModifiedBy>AllenShea</cp:lastModifiedBy>
  <cp:lastPrinted>2009-11-23T08:35:23Z</cp:lastPrinted>
  <dcterms:created xsi:type="dcterms:W3CDTF">2009-07-06T08:45:09Z</dcterms:created>
  <dcterms:modified xsi:type="dcterms:W3CDTF">2009-12-01T12:19:11Z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